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7FD47A2-4488-47EB-A6A6-002C24294B7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.1" sheetId="4" r:id="rId1"/>
    <sheet name="1.2." sheetId="7" r:id="rId2"/>
    <sheet name="1.3." sheetId="9" r:id="rId3"/>
    <sheet name="1.4." sheetId="10" r:id="rId4"/>
    <sheet name="2.3." sheetId="12" r:id="rId5"/>
    <sheet name="3.1." sheetId="13" r:id="rId6"/>
    <sheet name="3.2." sheetId="14" r:id="rId7"/>
    <sheet name="3.4." sheetId="15" r:id="rId8"/>
    <sheet name="4.1." sheetId="16" r:id="rId9"/>
    <sheet name="4.2." sheetId="17" r:id="rId10"/>
    <sheet name="4.3." sheetId="18" r:id="rId11"/>
    <sheet name="4.6." sheetId="19" r:id="rId12"/>
    <sheet name="4.7." sheetId="20" r:id="rId13"/>
    <sheet name="4.9." sheetId="21" r:id="rId14"/>
  </sheets>
  <definedNames>
    <definedName name="_xlnm.Print_Area" localSheetId="0">'1.1'!$A$1:$I$20</definedName>
    <definedName name="_xlnm.Print_Area" localSheetId="2">'1.3.'!$A$1:$E$18</definedName>
    <definedName name="_xlnm.Print_Area" localSheetId="6">'3.2.'!$A$1:$B$6</definedName>
    <definedName name="_xlnm.Print_Area" localSheetId="13">'4.9.'!$A$1:$M$18</definedName>
  </definedNames>
  <calcPr calcId="181029"/>
</workbook>
</file>

<file path=xl/calcChain.xml><?xml version="1.0" encoding="utf-8"?>
<calcChain xmlns="http://schemas.openxmlformats.org/spreadsheetml/2006/main">
  <c r="F20" i="4" l="1"/>
  <c r="F17" i="4"/>
  <c r="F7" i="16" l="1"/>
  <c r="C14" i="16"/>
  <c r="C7" i="16"/>
  <c r="C15" i="9" l="1"/>
  <c r="C10" i="9"/>
  <c r="E8" i="4"/>
  <c r="D8" i="4"/>
  <c r="E7" i="4"/>
  <c r="D7" i="4"/>
  <c r="E6" i="4"/>
  <c r="D6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G8" i="4"/>
  <c r="I8" i="4" s="1"/>
  <c r="F8" i="4"/>
  <c r="G7" i="4"/>
  <c r="I7" i="4" s="1"/>
  <c r="F7" i="4"/>
  <c r="G6" i="4"/>
  <c r="F6" i="4"/>
  <c r="I6" i="4"/>
  <c r="H6" i="4"/>
  <c r="H8" i="4" l="1"/>
  <c r="H7" i="4"/>
  <c r="D8" i="7" l="1"/>
  <c r="D5" i="7" l="1"/>
  <c r="C8" i="7"/>
  <c r="C5" i="7"/>
  <c r="K8" i="16" l="1"/>
  <c r="K7" i="16"/>
  <c r="H12" i="16"/>
  <c r="H11" i="16"/>
  <c r="H10" i="16"/>
  <c r="N13" i="15"/>
  <c r="D10" i="9" l="1"/>
  <c r="N19" i="15" l="1"/>
  <c r="N15" i="15"/>
  <c r="H19" i="15" l="1"/>
  <c r="H15" i="15"/>
  <c r="H13" i="15"/>
  <c r="H9" i="15"/>
  <c r="K19" i="15" l="1"/>
  <c r="K15" i="15"/>
  <c r="K14" i="15"/>
  <c r="K13" i="15"/>
  <c r="K9" i="15"/>
  <c r="K8" i="15"/>
  <c r="H14" i="15"/>
  <c r="H8" i="15"/>
  <c r="C5" i="13" l="1"/>
  <c r="M18" i="21"/>
  <c r="G18" i="21"/>
  <c r="G7" i="16"/>
  <c r="H7" i="16" s="1"/>
  <c r="D15" i="9" l="1"/>
  <c r="C5" i="9"/>
  <c r="H14" i="16" l="1"/>
  <c r="D14" i="16"/>
  <c r="E14" i="16"/>
  <c r="K14" i="16"/>
  <c r="L14" i="16"/>
  <c r="R23" i="16" l="1"/>
  <c r="R14" i="16"/>
  <c r="M7" i="16"/>
  <c r="E24" i="16"/>
  <c r="E9" i="16"/>
  <c r="R7" i="16" l="1"/>
  <c r="R28" i="16" s="1"/>
  <c r="F18" i="21"/>
  <c r="R8" i="15" l="1"/>
  <c r="D5" i="9" l="1"/>
  <c r="E5" i="9" s="1"/>
  <c r="E10" i="9"/>
  <c r="E18" i="9"/>
  <c r="E17" i="9"/>
  <c r="E16" i="9"/>
  <c r="E15" i="9"/>
  <c r="E14" i="9"/>
  <c r="E13" i="9"/>
  <c r="E12" i="9"/>
  <c r="E11" i="9"/>
  <c r="E9" i="9"/>
  <c r="E8" i="9"/>
  <c r="E7" i="9"/>
  <c r="E6" i="9"/>
  <c r="E13" i="7"/>
  <c r="E12" i="7"/>
  <c r="E11" i="7"/>
  <c r="E10" i="7"/>
  <c r="E9" i="7"/>
  <c r="E8" i="7"/>
  <c r="E7" i="7"/>
  <c r="E6" i="7"/>
  <c r="E5" i="7"/>
  <c r="R18" i="15" l="1"/>
  <c r="R17" i="15"/>
  <c r="R16" i="15"/>
  <c r="R14" i="15"/>
  <c r="R12" i="15"/>
  <c r="R11" i="15"/>
  <c r="R10" i="15"/>
  <c r="R9" i="15"/>
  <c r="E7" i="16" l="1"/>
</calcChain>
</file>

<file path=xl/sharedStrings.xml><?xml version="1.0" encoding="utf-8"?>
<sst xmlns="http://schemas.openxmlformats.org/spreadsheetml/2006/main" count="381" uniqueCount="209">
  <si>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</si>
  <si>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</si>
  <si>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</si>
  <si>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</si>
  <si>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</si>
  <si>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</si>
  <si>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</si>
  <si>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</si>
  <si>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</si>
  <si>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</si>
  <si>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</si>
  <si>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</si>
  <si>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Юридические лица</t>
  </si>
  <si>
    <t>№ п/п</t>
  </si>
  <si>
    <t>Наименование</t>
  </si>
  <si>
    <t>1.</t>
  </si>
  <si>
    <t>1.1.</t>
  </si>
  <si>
    <t>1.1.1.</t>
  </si>
  <si>
    <t>ВН</t>
  </si>
  <si>
    <t>1.1.2.</t>
  </si>
  <si>
    <t>СН1</t>
  </si>
  <si>
    <t>1.1.3.</t>
  </si>
  <si>
    <t>СН2</t>
  </si>
  <si>
    <t>1.1.4.</t>
  </si>
  <si>
    <t>НН</t>
  </si>
  <si>
    <t>1.2.</t>
  </si>
  <si>
    <t>1.2.1.</t>
  </si>
  <si>
    <t>1.2.2.</t>
  </si>
  <si>
    <t>1.2.3.</t>
  </si>
  <si>
    <t>1.3.</t>
  </si>
  <si>
    <t>1.3.1.</t>
  </si>
  <si>
    <t>Физические лица</t>
  </si>
  <si>
    <t>1.3.2.</t>
  </si>
  <si>
    <t>Количество точек поставки всего</t>
  </si>
  <si>
    <t>Количество точек поставки, оборудованных приборами учета</t>
  </si>
  <si>
    <t>Вводные устройства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</si>
  <si>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</si>
  <si>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</si>
  <si>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220 кВ</t>
  </si>
  <si>
    <t>110 кВ</t>
  </si>
  <si>
    <t>35 кВ</t>
  </si>
  <si>
    <t>Длина воздушных линий, км</t>
  </si>
  <si>
    <t>1.4.</t>
  </si>
  <si>
    <t>2.</t>
  </si>
  <si>
    <t>Длина кабельных линий, км</t>
  </si>
  <si>
    <t>2.1.</t>
  </si>
  <si>
    <t>2.2.</t>
  </si>
  <si>
    <t>2.3.</t>
  </si>
  <si>
    <t>2.4.</t>
  </si>
  <si>
    <t>3.</t>
  </si>
  <si>
    <t>Количество подстанций, в т.ч.</t>
  </si>
  <si>
    <t>3.1.</t>
  </si>
  <si>
    <t>3.2.</t>
  </si>
  <si>
    <t>35 кв</t>
  </si>
  <si>
    <t>3.3.</t>
  </si>
  <si>
    <t>6 (10) кВ</t>
  </si>
  <si>
    <t>Износ, %*</t>
  </si>
  <si>
    <t>-</t>
  </si>
  <si>
    <t>Воздушные линии</t>
  </si>
  <si>
    <t>Кабельные линии</t>
  </si>
  <si>
    <t>1.2.4.</t>
  </si>
  <si>
    <t>Подстанции</t>
  </si>
  <si>
    <t>1.3.3.</t>
  </si>
  <si>
    <t>1.3.4.</t>
  </si>
  <si>
    <t>Показатель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</si>
  <si>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</si>
  <si>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</si>
  <si>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</si>
  <si>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</si>
  <si>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</si>
  <si>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</si>
  <si>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объекты по производству электрической энергии</t>
  </si>
  <si>
    <t>Изме-нение,</t>
  </si>
  <si>
    <t xml:space="preserve">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</si>
  <si>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</si>
  <si>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</si>
  <si>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</si>
  <si>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</si>
  <si>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</si>
  <si>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</si>
  <si>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</si>
  <si>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</si>
  <si>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</si>
  <si>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</si>
  <si>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</si>
  <si>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</si>
  <si>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</si>
  <si>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прочее (указать)</t>
  </si>
  <si>
    <t>3.4.</t>
  </si>
  <si>
    <t>организация коммерческого учета электрической энергии</t>
  </si>
  <si>
    <t>на заключение договора на оказание услуг по передаче электрической энергии</t>
  </si>
  <si>
    <t>по технологическому присоединению</t>
  </si>
  <si>
    <t>Заявка на оказание услуг</t>
  </si>
  <si>
    <t>2.6.</t>
  </si>
  <si>
    <t>техническое обслуживание объектов электросетевого хозяйства</t>
  </si>
  <si>
    <t>2.5.</t>
  </si>
  <si>
    <t>качество обслуживания</t>
  </si>
  <si>
    <t>коммерческий учет электрической энергии</t>
  </si>
  <si>
    <t>осуществление технологического присоединения</t>
  </si>
  <si>
    <t>качество электрической энергии</t>
  </si>
  <si>
    <t>2.1.2.</t>
  </si>
  <si>
    <t>качество услуг по передаче электрической энергии</t>
  </si>
  <si>
    <t>2.1.1.</t>
  </si>
  <si>
    <t>оказание услуг по передаче электрической энергии, в том числе:</t>
  </si>
  <si>
    <t>Жалобы</t>
  </si>
  <si>
    <t>1.6.</t>
  </si>
  <si>
    <t>техническое обслуживание электросетевых объектов</t>
  </si>
  <si>
    <t>1.5.</t>
  </si>
  <si>
    <t>оказание услуг по передаче электрической энергии</t>
  </si>
  <si>
    <t>Всего обращений потребителей, в том числе:</t>
  </si>
  <si>
    <t>Изме-нение, %</t>
  </si>
  <si>
    <t>Прочее</t>
  </si>
  <si>
    <t>Письменная форма с использованием почтовой связи</t>
  </si>
  <si>
    <t>Электронная форма с использованием сети Интернет</t>
  </si>
  <si>
    <t>Заочная форма с использованием телефонной связи</t>
  </si>
  <si>
    <t>Очная форма</t>
  </si>
  <si>
    <t>Формы обслуживания</t>
  </si>
  <si>
    <t>Категории обращений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</si>
  <si>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</si>
  <si>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</si>
  <si>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</si>
  <si>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</si>
  <si>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</si>
  <si>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</si>
  <si>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</si>
  <si>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</si>
  <si>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</si>
  <si>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 xml:space="preserve">Количество сторонних организаций на территории офиса обслуживания 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</si>
  <si>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</si>
  <si>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</si>
  <si>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</si>
  <si>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</si>
  <si>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</si>
  <si>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</si>
  <si>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</si>
  <si>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</si>
  <si>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</si>
  <si>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</si>
  <si>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</si>
  <si>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</si>
  <si>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Мероприятия не проводились.</t>
  </si>
  <si>
    <t>Дата обращения</t>
  </si>
  <si>
    <t>Форма обращения</t>
  </si>
  <si>
    <t>Обращения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</si>
  <si>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</si>
  <si>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</si>
  <si>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</si>
  <si>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</si>
  <si>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Техническое обслуживание электросетевых объектов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</si>
  <si>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</si>
  <si>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</si>
  <si>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</si>
  <si>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</si>
  <si>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</si>
  <si>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</si>
  <si>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</si>
  <si>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</si>
  <si>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</si>
  <si>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</si>
  <si>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</si>
  <si>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</si>
  <si>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Прием заявок на оказание услуг по передаче электрической энергии, эксплуатационного обслуживания,  технологического присоединения</t>
  </si>
  <si>
    <t xml:space="preserve">НН </t>
  </si>
  <si>
    <t>5=4-3</t>
  </si>
  <si>
    <t>4.</t>
  </si>
  <si>
    <t>5.</t>
  </si>
  <si>
    <t>СПб</t>
  </si>
  <si>
    <t>Очное обращение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</si>
  <si>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</si>
  <si>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</si>
  <si>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</si>
  <si>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 xml:space="preserve">1.1. Информация о количестве потребителей услуг АО "КСК" с разбивкой по уровням напряжения, категориям надежности потребителей и типу потребителей </t>
  </si>
  <si>
    <t>АО «КСК» на территории СПб</t>
  </si>
  <si>
    <t>АО "КСК"</t>
  </si>
  <si>
    <t>ksk-sec@kolnetcom.ru</t>
  </si>
  <si>
    <t>пн. - пт. 08.00 - 16.30 перерыв  с 12.00 - 12.30</t>
  </si>
  <si>
    <t>1. В целях оперативного получения потребителями консультаций и услуг по технологическому присоединению создана форма обратной связи на официальном сайте организации.
2. На официальном сайте организации размещены все необходимые типовые документы для подачи заявки на технологическое присоединение и заключение договора об осуществлении технологического присоединения.</t>
  </si>
  <si>
    <t>196650, г. Санкт-Петербург, вн.тер.г. город Колпино, г. Колпино, тер. Ижорский завод, д. 19, литера Ю, помещ. 12-Н, 13-Н, 14-Н,15-Н, 16-Н, 17-Н, 18-Н, ком. 41,</t>
  </si>
  <si>
    <t>* В данном разделе раскрыта иформация в отношении электросетевого оборудования, принадлежащего АО «КСК» на правах собственности.</t>
  </si>
  <si>
    <t>8 (812) 334-95-85</t>
  </si>
  <si>
    <t>8-812-334-95-85</t>
  </si>
  <si>
    <t>Вопрос</t>
  </si>
  <si>
    <t>1) Как Вы оцениваете качество услуг по передаче электрической энергии и обслуживанию?</t>
  </si>
  <si>
    <t>Плохо, %</t>
  </si>
  <si>
    <t>Удовл., %</t>
  </si>
  <si>
    <t>Хорошо, %</t>
  </si>
  <si>
    <t>2) Как Вы оцениваете качество услуг по технологическому присоединению?</t>
  </si>
  <si>
    <t>3) Как Вы оцениваете оперативность принятия мер по обращениям?</t>
  </si>
  <si>
    <t>4) Как Вы оцениваете доступность информации?</t>
  </si>
  <si>
    <t>В АО "КСК" проводятся опросы касательно качества обслуживания потребителей. Результаты опросов предствалены в таблице ниже.</t>
  </si>
  <si>
    <t>2022 год</t>
  </si>
  <si>
    <t xml:space="preserve">          В целях повышения качества оказания услуг по передаче электрической энергии, АО "КСК" проводило ремонтные работы в отчетном периоде согласно утвержденной адресной программы ремонтов, а также мероприятия согласно утвержденной инвестиционной программы.</t>
  </si>
  <si>
    <t>Информация о качестве обслуживания потребителей услуг
АО "КСК" за 2023 год
Раздел 1. Общая информация о сетевой организации</t>
  </si>
  <si>
    <t>2023 год</t>
  </si>
  <si>
    <t>Информация о качестве обслуживания потребителей услуг
АО «КСК» за 2023 год
Раздел 1. Общая информация о сетевой организации
1.2. Количество точек поставки и точек поставки, оборудованных приборами учета электроэнергии</t>
  </si>
  <si>
    <t>Информация о качестве обслуживания потребителей услуг
АО «КСК» за 2023 год
Раздел 1. Общая информация о сетевой организации
1.3. Информация об объектах электросетевого хозяйства сетевой организации</t>
  </si>
  <si>
    <t>Информация о качестве обслуживания потребителей услуг
АО «КСК» за 2023 год
Раздел 1. Общая информация о сетевой организации
1.4. Уровень физического износа объектов электросетевого хозяйства сетевой организации</t>
  </si>
  <si>
    <t>Информация о качестве обслуживания потребителей услуг
АО «КСК» за 2023 год
Раздел 2. Информация о качестве услуг по передаче электрической энергии
2.3.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</si>
  <si>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Информация о качестве обслуживания потребителей услуг
АО «КСК» за 2023 год
Раздел 3. Информация о качестве услуг по технологическому присоединению
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</t>
  </si>
  <si>
    <t>Информация о качестве обслуживания потребителей услуг
АО «КСК» за 2023 год
Раздел 3. Информация о качестве услуг по технологическому присоединению
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</si>
  <si>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Информация о качестве обслуживания потребителей услуг
АО «КСК» за 2023 год
Раздел 3. Информация о качестве услуг по технологическому присоединению
3.4. Сведения о качестве услуг по технологическому присоединению к электрическим сетям сетевой организации</t>
  </si>
  <si>
    <t>свыше 670 кВт</t>
  </si>
  <si>
    <t>Информация о качестве обслуживания потребителей услуг
АО «КСК» за 2023 год
Раздел 4. Качество обслуживания
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</t>
  </si>
  <si>
    <t>Информация о качестве обслуживания потребителей услуг
АО «КСК» за 2023 год
Раздел 4. Качество обслуживания
4.2. Информация о деятельности офисов обслуживания потребителей</t>
  </si>
  <si>
    <t>Информация о качестве обслуживания потребителей услуг
АО «КСК» за 2023 год
Раздел 4. Качество обслуживания
4.3. Информация о заочном обслуживании потребителей посредством телефонной связи</t>
  </si>
  <si>
    <t>Информация о качестве обслуживания потребителей услуг
АО «КСК» за 2023 год
Раздел 4. Качество обслуживания
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действий)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</t>
  </si>
  <si>
    <t>Информация о качестве обслуживания потребителей услуг
АО «КСК» за 2023 год
Раздел 4. Качество обслуживания
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</si>
  <si>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Информация о качестве обслуживания потребителей услуг
АО «КСК» за 2023 год
Раздел 4. Качество обслуживания
4.9. Информация по обращениям потребителей</t>
  </si>
  <si>
    <t>Итого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</si>
</sst>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"/>
    <numFmt numFmtId="166" formatCode="0.0"/>
    <numFmt numFmtId="167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sz val="9"/>
      <color theme="1" tint="0.3499862666707357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4" applyFont="1"/>
    <xf numFmtId="0" fontId="6" fillId="0" borderId="0" xfId="1" applyFont="1"/>
    <xf numFmtId="0" fontId="7" fillId="0" borderId="0" xfId="4" applyFont="1"/>
    <xf numFmtId="49" fontId="7" fillId="0" borderId="0" xfId="4" applyNumberFormat="1" applyFont="1"/>
    <xf numFmtId="165" fontId="7" fillId="0" borderId="0" xfId="4" applyNumberFormat="1" applyFont="1"/>
    <xf numFmtId="0" fontId="5" fillId="0" borderId="0" xfId="4" applyFont="1"/>
    <xf numFmtId="0" fontId="5" fillId="0" borderId="0" xfId="4" applyFont="1" applyAlignment="1">
      <alignment vertical="top" wrapText="1"/>
    </xf>
    <xf numFmtId="9" fontId="7" fillId="0" borderId="0" xfId="6" applyFont="1" applyBorder="1" applyAlignment="1">
      <alignment vertical="center" wrapText="1"/>
    </xf>
    <xf numFmtId="0" fontId="8" fillId="0" borderId="0" xfId="4" applyFont="1" applyAlignment="1">
      <alignment horizontal="center" vertical="center"/>
    </xf>
    <xf numFmtId="164" fontId="7" fillId="0" borderId="0" xfId="4" applyNumberFormat="1" applyFont="1"/>
    <xf numFmtId="0" fontId="4" fillId="0" borderId="0" xfId="4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justify" vertical="center" wrapText="1"/>
    </xf>
    <xf numFmtId="0" fontId="12" fillId="0" borderId="1" xfId="4" applyFont="1" applyBorder="1" applyAlignment="1">
      <alignment horizontal="right" vertical="center" wrapText="1"/>
    </xf>
    <xf numFmtId="49" fontId="13" fillId="3" borderId="1" xfId="4" applyNumberFormat="1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justify" vertical="center" wrapText="1"/>
    </xf>
    <xf numFmtId="0" fontId="13" fillId="3" borderId="1" xfId="4" applyFont="1" applyFill="1" applyBorder="1" applyAlignment="1">
      <alignment horizontal="right" vertical="center" wrapText="1"/>
    </xf>
    <xf numFmtId="0" fontId="12" fillId="0" borderId="1" xfId="4" applyFont="1" applyBorder="1" applyAlignment="1">
      <alignment horizontal="left" vertical="center" wrapText="1"/>
    </xf>
    <xf numFmtId="166" fontId="12" fillId="0" borderId="1" xfId="4" applyNumberFormat="1" applyFont="1" applyBorder="1" applyAlignment="1">
      <alignment horizontal="right" vertical="center" wrapText="1"/>
    </xf>
    <xf numFmtId="1" fontId="12" fillId="0" borderId="1" xfId="4" applyNumberFormat="1" applyFont="1" applyBorder="1"/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justify" vertical="center" wrapText="1"/>
    </xf>
    <xf numFmtId="166" fontId="14" fillId="3" borderId="1" xfId="4" applyNumberFormat="1" applyFont="1" applyFill="1" applyBorder="1" applyAlignment="1">
      <alignment horizontal="right" vertical="center" wrapText="1"/>
    </xf>
    <xf numFmtId="1" fontId="14" fillId="0" borderId="1" xfId="4" applyNumberFormat="1" applyFont="1" applyBorder="1"/>
    <xf numFmtId="165" fontId="12" fillId="0" borderId="1" xfId="4" applyNumberFormat="1" applyFont="1" applyBorder="1"/>
    <xf numFmtId="165" fontId="14" fillId="0" borderId="1" xfId="4" applyNumberFormat="1" applyFont="1" applyBorder="1"/>
    <xf numFmtId="0" fontId="12" fillId="0" borderId="0" xfId="4" applyFont="1"/>
    <xf numFmtId="10" fontId="12" fillId="0" borderId="1" xfId="7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justify" vertical="center" wrapText="1"/>
    </xf>
    <xf numFmtId="0" fontId="12" fillId="0" borderId="2" xfId="4" applyFont="1" applyBorder="1" applyAlignment="1">
      <alignment horizontal="right"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justify" vertical="center" wrapText="1"/>
    </xf>
    <xf numFmtId="0" fontId="12" fillId="0" borderId="3" xfId="4" applyFont="1" applyBorder="1" applyAlignment="1">
      <alignment horizontal="right" vertical="center" wrapText="1"/>
    </xf>
    <xf numFmtId="0" fontId="9" fillId="0" borderId="12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10" xfId="4" applyFont="1" applyBorder="1" applyAlignment="1">
      <alignment horizontal="justify" vertical="center" wrapText="1"/>
    </xf>
    <xf numFmtId="0" fontId="12" fillId="0" borderId="4" xfId="4" applyFont="1" applyBorder="1" applyAlignment="1">
      <alignment horizontal="right" vertical="center" wrapText="1"/>
    </xf>
    <xf numFmtId="0" fontId="12" fillId="0" borderId="1" xfId="4" applyFont="1" applyBorder="1" applyAlignment="1">
      <alignment vertical="center" wrapText="1"/>
    </xf>
    <xf numFmtId="9" fontId="12" fillId="0" borderId="1" xfId="7" applyFont="1" applyBorder="1" applyAlignment="1">
      <alignment horizontal="center" vertical="center" wrapText="1"/>
    </xf>
    <xf numFmtId="16" fontId="12" fillId="0" borderId="1" xfId="4" applyNumberFormat="1" applyFont="1" applyBorder="1" applyAlignment="1">
      <alignment horizontal="center" vertical="center" wrapText="1"/>
    </xf>
    <xf numFmtId="10" fontId="12" fillId="0" borderId="1" xfId="4" applyNumberFormat="1" applyFont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 wrapText="1"/>
    </xf>
    <xf numFmtId="10" fontId="12" fillId="4" borderId="1" xfId="4" applyNumberFormat="1" applyFont="1" applyFill="1" applyBorder="1" applyAlignment="1">
      <alignment horizontal="center" vertical="center" wrapText="1"/>
    </xf>
    <xf numFmtId="9" fontId="12" fillId="4" borderId="1" xfId="7" applyFont="1" applyFill="1" applyBorder="1" applyAlignment="1">
      <alignment horizontal="center" vertical="center" wrapText="1"/>
    </xf>
    <xf numFmtId="9" fontId="12" fillId="0" borderId="1" xfId="4" applyNumberFormat="1" applyFont="1" applyBorder="1" applyAlignment="1">
      <alignment horizontal="center" vertical="center" wrapText="1"/>
    </xf>
    <xf numFmtId="167" fontId="12" fillId="4" borderId="1" xfId="4" applyNumberFormat="1" applyFont="1" applyFill="1" applyBorder="1" applyAlignment="1">
      <alignment horizontal="center" vertical="center" wrapText="1"/>
    </xf>
    <xf numFmtId="167" fontId="12" fillId="0" borderId="1" xfId="4" applyNumberFormat="1" applyFont="1" applyBorder="1" applyAlignment="1">
      <alignment horizontal="center" vertical="center" wrapText="1"/>
    </xf>
    <xf numFmtId="164" fontId="12" fillId="4" borderId="1" xfId="4" applyNumberFormat="1" applyFont="1" applyFill="1" applyBorder="1" applyAlignment="1">
      <alignment horizontal="center" vertical="center" wrapText="1"/>
    </xf>
    <xf numFmtId="164" fontId="12" fillId="0" borderId="1" xfId="4" applyNumberFormat="1" applyFont="1" applyBorder="1" applyAlignment="1">
      <alignment horizontal="center" vertical="center" wrapText="1"/>
    </xf>
    <xf numFmtId="9" fontId="12" fillId="0" borderId="1" xfId="6" applyFont="1" applyBorder="1" applyAlignment="1">
      <alignment horizontal="center" vertical="center" wrapText="1"/>
    </xf>
    <xf numFmtId="14" fontId="12" fillId="0" borderId="1" xfId="4" applyNumberFormat="1" applyFont="1" applyBorder="1" applyAlignment="1">
      <alignment horizontal="center" vertical="center" wrapText="1"/>
    </xf>
    <xf numFmtId="167" fontId="12" fillId="4" borderId="1" xfId="4" applyNumberFormat="1" applyFont="1" applyFill="1" applyBorder="1" applyAlignment="1">
      <alignment vertical="center" wrapText="1"/>
    </xf>
    <xf numFmtId="0" fontId="12" fillId="0" borderId="1" xfId="4" applyFont="1" applyBorder="1" applyAlignment="1">
      <alignment horizontal="center" vertical="center"/>
    </xf>
    <xf numFmtId="10" fontId="12" fillId="0" borderId="1" xfId="7" applyNumberFormat="1" applyFont="1" applyBorder="1" applyAlignment="1">
      <alignment horizontal="center" vertical="center" wrapText="1"/>
    </xf>
    <xf numFmtId="10" fontId="5" fillId="0" borderId="0" xfId="4" applyNumberFormat="1" applyFont="1"/>
    <xf numFmtId="0" fontId="9" fillId="0" borderId="0" xfId="4" applyFont="1" applyAlignment="1">
      <alignment horizontal="center" vertical="top" wrapText="1"/>
    </xf>
    <xf numFmtId="0" fontId="10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/>
    </xf>
    <xf numFmtId="0" fontId="9" fillId="0" borderId="0" xfId="4" applyFont="1" applyAlignment="1">
      <alignment horizontal="center" vertical="top"/>
    </xf>
    <xf numFmtId="0" fontId="12" fillId="0" borderId="0" xfId="4" applyFont="1" applyAlignment="1">
      <alignment horizontal="justify" vertical="top" wrapText="1"/>
    </xf>
    <xf numFmtId="0" fontId="12" fillId="0" borderId="0" xfId="4" applyFont="1" applyAlignment="1">
      <alignment horizontal="justify" vertical="top"/>
    </xf>
    <xf numFmtId="0" fontId="9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/>
    </xf>
    <xf numFmtId="0" fontId="12" fillId="0" borderId="0" xfId="4" applyFont="1" applyAlignment="1">
      <alignment horizontal="left" vertical="top" wrapText="1"/>
    </xf>
    <xf numFmtId="0" fontId="12" fillId="0" borderId="0" xfId="4" applyFont="1" applyAlignment="1">
      <alignment horizontal="left" vertical="top"/>
    </xf>
    <xf numFmtId="0" fontId="9" fillId="0" borderId="1" xfId="4" applyFont="1" applyBorder="1" applyAlignment="1">
      <alignment horizontal="center"/>
    </xf>
  </cellXfs>
  <cellStyles count="8">
    <cellStyle name="Normal" xfId="2" xr:uid="{00000000-0005-0000-0000-000000000000}"/>
    <cellStyle name="Обычный" xfId="0" builtinId="0"/>
    <cellStyle name="Обычный 2" xfId="1" xr:uid="{00000000-0005-0000-0000-000003000000}"/>
    <cellStyle name="Обычный 2 2" xfId="5" xr:uid="{00000000-0005-0000-0000-000004000000}"/>
    <cellStyle name="Обычный 3" xfId="3" xr:uid="{00000000-0005-0000-0000-000005000000}"/>
    <cellStyle name="Обычный 4" xfId="4" xr:uid="{00000000-0005-0000-0000-000006000000}"/>
    <cellStyle name="Процентный" xfId="7" builtinId="5"/>
    <cellStyle name="Процентный 2" xfId="6" xr:uid="{00000000-0005-0000-0000-000008000000}"/>
  </cellStyles>
  <dxfs count="0"/>
  <tableStyles count="0" defaultTableStyle="TableStyleMedium9" defaultPivotStyle="PivotStyleLight16"/>
  <colors>
    <mruColors>
      <color rgb="FF00FF00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20"/>
  <sheetViews>
    <sheetView view="pageBreakPreview" zoomScale="160" zoomScaleNormal="100" zoomScaleSheetLayoutView="160" workbookViewId="0">
      <selection activeCell="G8" sqref="G8"/>
    </sheetView>
  </sheetViews>
  <sheetFormatPr defaultColWidth="9.140625" defaultRowHeight="12.75" x14ac:dyDescent="0.2"/>
  <cols>
    <col min="1" max="1" width="18.140625" style="2" customWidth="1"/>
    <col min="2" max="2" width="15.5703125" style="2" customWidth="1"/>
    <col min="3" max="9" width="15.140625" style="2" customWidth="1"/>
    <col min="10" max="16384" width="9.140625" style="2"/>
  </cols>
  <sheetData>
    <row r="1" spans="1:9" ht="67.5" customHeight="1" x14ac:dyDescent="0.2">
      <c r="A1" s="69" t="s">
        <v>192</v>
      </c>
      <c r="B1" s="69"/>
      <c r="C1" s="69"/>
      <c r="D1" s="69"/>
      <c r="E1" s="69"/>
      <c r="F1" s="69"/>
      <c r="G1" s="69"/>
      <c r="H1" s="69"/>
      <c r="I1" s="69"/>
    </row>
    <row r="2" spans="1:9" ht="30.75" customHeight="1" x14ac:dyDescent="0.25">
      <c r="A2" s="72" t="s">
        <v>171</v>
      </c>
      <c r="B2" s="72"/>
      <c r="C2" s="72"/>
      <c r="D2" s="72"/>
      <c r="E2" s="72"/>
      <c r="F2" s="72"/>
      <c r="G2" s="72"/>
      <c r="H2" s="72"/>
      <c r="I2" s="72"/>
    </row>
    <row r="3" spans="1:9" ht="12" customHeight="1" x14ac:dyDescent="0.2">
      <c r="A3" s="70" t="s">
        <v>166</v>
      </c>
      <c r="B3" s="70"/>
      <c r="C3" s="70"/>
      <c r="D3" s="70"/>
      <c r="E3" s="70"/>
      <c r="F3" s="70"/>
      <c r="G3" s="70"/>
      <c r="H3" s="70"/>
      <c r="I3" s="70"/>
    </row>
    <row r="4" spans="1:9" x14ac:dyDescent="0.2">
      <c r="A4" s="73" t="s">
        <v>172</v>
      </c>
      <c r="B4" s="73" t="s">
        <v>0</v>
      </c>
      <c r="C4" s="73" t="s">
        <v>1</v>
      </c>
      <c r="D4" s="73" t="s">
        <v>190</v>
      </c>
      <c r="E4" s="73"/>
      <c r="F4" s="73" t="s">
        <v>193</v>
      </c>
      <c r="G4" s="73"/>
      <c r="H4" s="12" t="s">
        <v>2</v>
      </c>
      <c r="I4" s="12" t="s">
        <v>2</v>
      </c>
    </row>
    <row r="5" spans="1:9" ht="25.5" x14ac:dyDescent="0.2">
      <c r="A5" s="73"/>
      <c r="B5" s="73"/>
      <c r="C5" s="73"/>
      <c r="D5" s="12" t="s">
        <v>3</v>
      </c>
      <c r="E5" s="12" t="s">
        <v>4</v>
      </c>
      <c r="F5" s="12" t="s">
        <v>3</v>
      </c>
      <c r="G5" s="12" t="s">
        <v>4</v>
      </c>
      <c r="H5" s="12" t="s">
        <v>3</v>
      </c>
      <c r="I5" s="12" t="s">
        <v>4</v>
      </c>
    </row>
    <row r="6" spans="1:9" x14ac:dyDescent="0.2">
      <c r="A6" s="73"/>
      <c r="B6" s="71" t="s">
        <v>5</v>
      </c>
      <c r="C6" s="13" t="s">
        <v>6</v>
      </c>
      <c r="D6" s="14">
        <f t="shared" ref="D6:E6" si="0">D9+D12+D15+D18</f>
        <v>0</v>
      </c>
      <c r="E6" s="14">
        <f t="shared" si="0"/>
        <v>0</v>
      </c>
      <c r="F6" s="14">
        <f t="shared" ref="F6:G6" si="1">F9+F12+F15+F18</f>
        <v>0</v>
      </c>
      <c r="G6" s="14">
        <f t="shared" si="1"/>
        <v>0</v>
      </c>
      <c r="H6" s="14">
        <f>F6-D6</f>
        <v>0</v>
      </c>
      <c r="I6" s="14">
        <f>G6-E6</f>
        <v>0</v>
      </c>
    </row>
    <row r="7" spans="1:9" x14ac:dyDescent="0.2">
      <c r="A7" s="73"/>
      <c r="B7" s="71"/>
      <c r="C7" s="13" t="s">
        <v>7</v>
      </c>
      <c r="D7" s="14">
        <f t="shared" ref="D7:G8" si="2">D10+D13+D16+D19</f>
        <v>23</v>
      </c>
      <c r="E7" s="14">
        <f t="shared" si="2"/>
        <v>0</v>
      </c>
      <c r="F7" s="14">
        <f t="shared" si="2"/>
        <v>23</v>
      </c>
      <c r="G7" s="14">
        <f t="shared" si="2"/>
        <v>0</v>
      </c>
      <c r="H7" s="14">
        <f t="shared" ref="H7:I20" si="3">F7-D7</f>
        <v>0</v>
      </c>
      <c r="I7" s="14">
        <f t="shared" si="3"/>
        <v>0</v>
      </c>
    </row>
    <row r="8" spans="1:9" x14ac:dyDescent="0.2">
      <c r="A8" s="73"/>
      <c r="B8" s="71"/>
      <c r="C8" s="13" t="s">
        <v>8</v>
      </c>
      <c r="D8" s="14">
        <f t="shared" si="2"/>
        <v>80</v>
      </c>
      <c r="E8" s="14">
        <f t="shared" si="2"/>
        <v>3</v>
      </c>
      <c r="F8" s="14">
        <f t="shared" si="2"/>
        <v>84</v>
      </c>
      <c r="G8" s="14">
        <f t="shared" si="2"/>
        <v>4</v>
      </c>
      <c r="H8" s="14">
        <f t="shared" si="3"/>
        <v>4</v>
      </c>
      <c r="I8" s="14">
        <f t="shared" si="3"/>
        <v>1</v>
      </c>
    </row>
    <row r="9" spans="1:9" x14ac:dyDescent="0.2">
      <c r="A9" s="73"/>
      <c r="B9" s="71" t="s">
        <v>9</v>
      </c>
      <c r="C9" s="13" t="s">
        <v>6</v>
      </c>
      <c r="D9" s="15">
        <v>0</v>
      </c>
      <c r="E9" s="15">
        <v>0</v>
      </c>
      <c r="F9" s="15">
        <v>0</v>
      </c>
      <c r="G9" s="15">
        <v>0</v>
      </c>
      <c r="H9" s="14">
        <f t="shared" si="3"/>
        <v>0</v>
      </c>
      <c r="I9" s="14">
        <f t="shared" si="3"/>
        <v>0</v>
      </c>
    </row>
    <row r="10" spans="1:9" x14ac:dyDescent="0.2">
      <c r="A10" s="73"/>
      <c r="B10" s="71"/>
      <c r="C10" s="13" t="s">
        <v>7</v>
      </c>
      <c r="D10" s="15">
        <v>0</v>
      </c>
      <c r="E10" s="15">
        <v>0</v>
      </c>
      <c r="F10" s="15">
        <v>0</v>
      </c>
      <c r="G10" s="15">
        <v>0</v>
      </c>
      <c r="H10" s="14">
        <f t="shared" si="3"/>
        <v>0</v>
      </c>
      <c r="I10" s="14">
        <f t="shared" si="3"/>
        <v>0</v>
      </c>
    </row>
    <row r="11" spans="1:9" x14ac:dyDescent="0.2">
      <c r="A11" s="73"/>
      <c r="B11" s="71"/>
      <c r="C11" s="13" t="s">
        <v>8</v>
      </c>
      <c r="D11" s="15">
        <v>0</v>
      </c>
      <c r="E11" s="15">
        <v>0</v>
      </c>
      <c r="F11" s="15">
        <v>0</v>
      </c>
      <c r="G11" s="15">
        <v>0</v>
      </c>
      <c r="H11" s="14">
        <f t="shared" si="3"/>
        <v>0</v>
      </c>
      <c r="I11" s="14">
        <f t="shared" si="3"/>
        <v>0</v>
      </c>
    </row>
    <row r="12" spans="1:9" x14ac:dyDescent="0.2">
      <c r="A12" s="73"/>
      <c r="B12" s="71" t="s">
        <v>10</v>
      </c>
      <c r="C12" s="13" t="s">
        <v>6</v>
      </c>
      <c r="D12" s="15">
        <v>0</v>
      </c>
      <c r="E12" s="15">
        <v>0</v>
      </c>
      <c r="F12" s="15">
        <v>0</v>
      </c>
      <c r="G12" s="15">
        <v>0</v>
      </c>
      <c r="H12" s="14">
        <f t="shared" si="3"/>
        <v>0</v>
      </c>
      <c r="I12" s="14">
        <f t="shared" si="3"/>
        <v>0</v>
      </c>
    </row>
    <row r="13" spans="1:9" x14ac:dyDescent="0.2">
      <c r="A13" s="73"/>
      <c r="B13" s="71"/>
      <c r="C13" s="13" t="s">
        <v>7</v>
      </c>
      <c r="D13" s="15">
        <v>0</v>
      </c>
      <c r="E13" s="15">
        <v>0</v>
      </c>
      <c r="F13" s="15">
        <v>0</v>
      </c>
      <c r="G13" s="15">
        <v>0</v>
      </c>
      <c r="H13" s="14">
        <f t="shared" si="3"/>
        <v>0</v>
      </c>
      <c r="I13" s="14">
        <f t="shared" si="3"/>
        <v>0</v>
      </c>
    </row>
    <row r="14" spans="1:9" x14ac:dyDescent="0.2">
      <c r="A14" s="73"/>
      <c r="B14" s="71"/>
      <c r="C14" s="13" t="s">
        <v>8</v>
      </c>
      <c r="D14" s="15">
        <v>0</v>
      </c>
      <c r="E14" s="15">
        <v>0</v>
      </c>
      <c r="F14" s="15">
        <v>0</v>
      </c>
      <c r="G14" s="15">
        <v>0</v>
      </c>
      <c r="H14" s="14">
        <f t="shared" si="3"/>
        <v>0</v>
      </c>
      <c r="I14" s="14">
        <f t="shared" si="3"/>
        <v>0</v>
      </c>
    </row>
    <row r="15" spans="1:9" x14ac:dyDescent="0.2">
      <c r="A15" s="73"/>
      <c r="B15" s="71" t="s">
        <v>11</v>
      </c>
      <c r="C15" s="13" t="s">
        <v>6</v>
      </c>
      <c r="D15" s="15">
        <v>0</v>
      </c>
      <c r="E15" s="15">
        <v>0</v>
      </c>
      <c r="F15" s="15">
        <v>0</v>
      </c>
      <c r="G15" s="15">
        <v>0</v>
      </c>
      <c r="H15" s="14">
        <f t="shared" si="3"/>
        <v>0</v>
      </c>
      <c r="I15" s="14">
        <f t="shared" si="3"/>
        <v>0</v>
      </c>
    </row>
    <row r="16" spans="1:9" x14ac:dyDescent="0.2">
      <c r="A16" s="73"/>
      <c r="B16" s="71"/>
      <c r="C16" s="13" t="s">
        <v>7</v>
      </c>
      <c r="D16" s="15">
        <v>11</v>
      </c>
      <c r="E16" s="15">
        <v>0</v>
      </c>
      <c r="F16" s="15">
        <v>11</v>
      </c>
      <c r="G16" s="15">
        <v>0</v>
      </c>
      <c r="H16" s="14">
        <f t="shared" si="3"/>
        <v>0</v>
      </c>
      <c r="I16" s="14">
        <f t="shared" si="3"/>
        <v>0</v>
      </c>
    </row>
    <row r="17" spans="1:9" x14ac:dyDescent="0.2">
      <c r="A17" s="73"/>
      <c r="B17" s="71"/>
      <c r="C17" s="13" t="s">
        <v>8</v>
      </c>
      <c r="D17" s="15">
        <v>9</v>
      </c>
      <c r="E17" s="15">
        <v>0</v>
      </c>
      <c r="F17" s="15">
        <f>9+2</f>
        <v>11</v>
      </c>
      <c r="G17" s="15">
        <v>0</v>
      </c>
      <c r="H17" s="14">
        <f t="shared" si="3"/>
        <v>2</v>
      </c>
      <c r="I17" s="14">
        <f t="shared" si="3"/>
        <v>0</v>
      </c>
    </row>
    <row r="18" spans="1:9" x14ac:dyDescent="0.2">
      <c r="A18" s="73"/>
      <c r="B18" s="71" t="s">
        <v>162</v>
      </c>
      <c r="C18" s="13" t="s">
        <v>6</v>
      </c>
      <c r="D18" s="15">
        <v>0</v>
      </c>
      <c r="E18" s="15">
        <v>0</v>
      </c>
      <c r="F18" s="15">
        <v>0</v>
      </c>
      <c r="G18" s="15">
        <v>0</v>
      </c>
      <c r="H18" s="14">
        <f>F18-D18</f>
        <v>0</v>
      </c>
      <c r="I18" s="14">
        <f t="shared" si="3"/>
        <v>0</v>
      </c>
    </row>
    <row r="19" spans="1:9" x14ac:dyDescent="0.2">
      <c r="A19" s="73"/>
      <c r="B19" s="71"/>
      <c r="C19" s="13" t="s">
        <v>7</v>
      </c>
      <c r="D19" s="15">
        <v>12</v>
      </c>
      <c r="E19" s="15">
        <v>0</v>
      </c>
      <c r="F19" s="15">
        <v>12</v>
      </c>
      <c r="G19" s="15">
        <v>0</v>
      </c>
      <c r="H19" s="14">
        <f t="shared" si="3"/>
        <v>0</v>
      </c>
      <c r="I19" s="14">
        <f t="shared" si="3"/>
        <v>0</v>
      </c>
    </row>
    <row r="20" spans="1:9" x14ac:dyDescent="0.2">
      <c r="A20" s="73"/>
      <c r="B20" s="71"/>
      <c r="C20" s="16" t="s">
        <v>8</v>
      </c>
      <c r="D20" s="15">
        <v>71</v>
      </c>
      <c r="E20" s="15">
        <v>3</v>
      </c>
      <c r="F20" s="15">
        <f>71+2</f>
        <v>73</v>
      </c>
      <c r="G20" s="15">
        <v>4</v>
      </c>
      <c r="H20" s="14">
        <f t="shared" si="3"/>
        <v>2</v>
      </c>
      <c r="I20" s="14">
        <f t="shared" si="3"/>
        <v>1</v>
      </c>
    </row>
  </sheetData>
  <mergeCells count="13">
    <mergeCell ref="A1:I1"/>
    <mergeCell ref="A3:I3"/>
    <mergeCell ref="B18:B20"/>
    <mergeCell ref="A2:I2"/>
    <mergeCell ref="A4:A20"/>
    <mergeCell ref="B4:B5"/>
    <mergeCell ref="C4:C5"/>
    <mergeCell ref="D4:E4"/>
    <mergeCell ref="F4:G4"/>
    <mergeCell ref="B6:B8"/>
    <mergeCell ref="B9:B11"/>
    <mergeCell ref="B12:B14"/>
    <mergeCell ref="B15:B17"/>
  </mergeCells>
  <pageMargins left="0.70866141732283461" right="0.39370078740157483" top="0.39370078740157483" bottom="0.19685039370078741" header="0.19685039370078741" footer="0.19685039370078741"/>
  <pageSetup paperSize="9" scale="9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K6"/>
  <sheetViews>
    <sheetView zoomScale="90" zoomScaleNormal="90" workbookViewId="0">
      <selection activeCell="D12" sqref="D12"/>
    </sheetView>
  </sheetViews>
  <sheetFormatPr defaultColWidth="9.140625" defaultRowHeight="15.75" x14ac:dyDescent="0.25"/>
  <cols>
    <col min="1" max="1" width="7.5703125" style="1" customWidth="1"/>
    <col min="2" max="2" width="26.42578125" style="1" customWidth="1"/>
    <col min="3" max="3" width="11" style="1" customWidth="1"/>
    <col min="4" max="4" width="35.85546875" style="1" customWidth="1"/>
    <col min="5" max="5" width="19.85546875" style="1" customWidth="1"/>
    <col min="6" max="6" width="24.140625" style="1" customWidth="1"/>
    <col min="7" max="7" width="37.5703125" style="1" customWidth="1"/>
    <col min="8" max="8" width="17.28515625" style="1" customWidth="1"/>
    <col min="9" max="11" width="15.85546875" style="1" customWidth="1"/>
    <col min="12" max="16384" width="9.140625" style="1"/>
  </cols>
  <sheetData>
    <row r="1" spans="1:11" ht="108" customHeight="1" x14ac:dyDescent="0.25">
      <c r="A1" s="69" t="s">
        <v>203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6" x14ac:dyDescent="0.25">
      <c r="A3" s="18" t="s">
        <v>13</v>
      </c>
      <c r="B3" s="18" t="s">
        <v>118</v>
      </c>
      <c r="C3" s="18" t="s">
        <v>119</v>
      </c>
      <c r="D3" s="18" t="s">
        <v>120</v>
      </c>
      <c r="E3" s="18" t="s">
        <v>121</v>
      </c>
      <c r="F3" s="18" t="s">
        <v>122</v>
      </c>
      <c r="G3" s="18" t="s">
        <v>123</v>
      </c>
      <c r="H3" s="18" t="s">
        <v>124</v>
      </c>
      <c r="I3" s="18" t="s">
        <v>125</v>
      </c>
      <c r="J3" s="18" t="s">
        <v>126</v>
      </c>
      <c r="K3" s="18" t="s">
        <v>127</v>
      </c>
    </row>
    <row r="4" spans="1:11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</row>
    <row r="5" spans="1:11" ht="24.75" customHeight="1" x14ac:dyDescent="0.25">
      <c r="A5" s="79">
        <v>1</v>
      </c>
      <c r="B5" s="80" t="s">
        <v>173</v>
      </c>
      <c r="C5" s="80" t="s">
        <v>57</v>
      </c>
      <c r="D5" s="81" t="s">
        <v>177</v>
      </c>
      <c r="E5" s="37" t="s">
        <v>179</v>
      </c>
      <c r="F5" s="80" t="s">
        <v>175</v>
      </c>
      <c r="G5" s="80" t="s">
        <v>161</v>
      </c>
      <c r="H5" s="80">
        <v>16</v>
      </c>
      <c r="I5" s="80">
        <v>15</v>
      </c>
      <c r="J5" s="80">
        <v>1.5</v>
      </c>
      <c r="K5" s="80">
        <v>1</v>
      </c>
    </row>
    <row r="6" spans="1:11" ht="49.5" customHeight="1" x14ac:dyDescent="0.25">
      <c r="A6" s="79"/>
      <c r="B6" s="80"/>
      <c r="C6" s="80"/>
      <c r="D6" s="81"/>
      <c r="E6" s="37" t="s">
        <v>174</v>
      </c>
      <c r="F6" s="80"/>
      <c r="G6" s="80"/>
      <c r="H6" s="80"/>
      <c r="I6" s="80"/>
      <c r="J6" s="80"/>
      <c r="K6" s="80"/>
    </row>
  </sheetData>
  <mergeCells count="11">
    <mergeCell ref="K5:K6"/>
    <mergeCell ref="A1:K1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1"/>
  <sheetViews>
    <sheetView view="pageBreakPreview" zoomScale="110" zoomScaleNormal="110" zoomScaleSheetLayoutView="110" workbookViewId="0">
      <selection activeCell="D9" sqref="D9"/>
    </sheetView>
  </sheetViews>
  <sheetFormatPr defaultColWidth="9.140625" defaultRowHeight="15.75" x14ac:dyDescent="0.25"/>
  <cols>
    <col min="1" max="1" width="6.140625" style="3" customWidth="1"/>
    <col min="2" max="2" width="54.28515625" style="3" customWidth="1"/>
    <col min="3" max="3" width="15.5703125" style="3" customWidth="1"/>
    <col min="4" max="4" width="22.28515625" style="3" customWidth="1"/>
    <col min="5" max="16384" width="9.140625" style="3"/>
  </cols>
  <sheetData>
    <row r="1" spans="1:4" ht="106.5" customHeight="1" x14ac:dyDescent="0.25">
      <c r="A1" s="69" t="s">
        <v>204</v>
      </c>
      <c r="B1" s="76"/>
      <c r="C1" s="76"/>
      <c r="D1" s="76"/>
    </row>
    <row r="2" spans="1:4" x14ac:dyDescent="0.25">
      <c r="A2" s="35"/>
      <c r="B2" s="35"/>
      <c r="C2" s="35"/>
      <c r="D2" s="35"/>
    </row>
    <row r="3" spans="1:4" ht="31.5" x14ac:dyDescent="0.25">
      <c r="A3" s="18" t="s">
        <v>13</v>
      </c>
      <c r="B3" s="18" t="s">
        <v>14</v>
      </c>
      <c r="C3" s="18" t="s">
        <v>128</v>
      </c>
      <c r="D3" s="18" t="s">
        <v>193</v>
      </c>
    </row>
    <row r="4" spans="1:4" ht="31.5" x14ac:dyDescent="0.25">
      <c r="A4" s="79">
        <v>1</v>
      </c>
      <c r="B4" s="51" t="s">
        <v>129</v>
      </c>
      <c r="C4" s="80" t="s">
        <v>130</v>
      </c>
      <c r="D4" s="80" t="s">
        <v>180</v>
      </c>
    </row>
    <row r="5" spans="1:4" x14ac:dyDescent="0.25">
      <c r="A5" s="79"/>
      <c r="B5" s="51" t="s">
        <v>131</v>
      </c>
      <c r="C5" s="80"/>
      <c r="D5" s="80"/>
    </row>
    <row r="6" spans="1:4" ht="31.5" x14ac:dyDescent="0.25">
      <c r="A6" s="79"/>
      <c r="B6" s="51" t="s">
        <v>132</v>
      </c>
      <c r="C6" s="80"/>
      <c r="D6" s="80"/>
    </row>
    <row r="7" spans="1:4" ht="31.5" x14ac:dyDescent="0.25">
      <c r="A7" s="18">
        <v>2</v>
      </c>
      <c r="B7" s="51" t="s">
        <v>133</v>
      </c>
      <c r="C7" s="37" t="s">
        <v>134</v>
      </c>
      <c r="D7" s="37">
        <v>14</v>
      </c>
    </row>
    <row r="8" spans="1:4" ht="31.5" x14ac:dyDescent="0.25">
      <c r="A8" s="53" t="s">
        <v>45</v>
      </c>
      <c r="B8" s="51" t="s">
        <v>135</v>
      </c>
      <c r="C8" s="37" t="s">
        <v>134</v>
      </c>
      <c r="D8" s="37">
        <v>14</v>
      </c>
    </row>
    <row r="9" spans="1:4" ht="47.25" x14ac:dyDescent="0.25">
      <c r="A9" s="53" t="s">
        <v>46</v>
      </c>
      <c r="B9" s="51" t="s">
        <v>136</v>
      </c>
      <c r="C9" s="37" t="s">
        <v>134</v>
      </c>
      <c r="D9" s="37">
        <v>0</v>
      </c>
    </row>
    <row r="10" spans="1:4" ht="47.25" x14ac:dyDescent="0.25">
      <c r="A10" s="18">
        <v>3</v>
      </c>
      <c r="B10" s="51" t="s">
        <v>137</v>
      </c>
      <c r="C10" s="37" t="s">
        <v>138</v>
      </c>
      <c r="D10" s="37">
        <v>0.5</v>
      </c>
    </row>
    <row r="11" spans="1:4" ht="47.25" x14ac:dyDescent="0.25">
      <c r="A11" s="18">
        <v>4</v>
      </c>
      <c r="B11" s="51" t="s">
        <v>139</v>
      </c>
      <c r="C11" s="37" t="s">
        <v>138</v>
      </c>
      <c r="D11" s="37">
        <v>2</v>
      </c>
    </row>
  </sheetData>
  <mergeCells count="4">
    <mergeCell ref="A1:D1"/>
    <mergeCell ref="A4:A6"/>
    <mergeCell ref="C4:C6"/>
    <mergeCell ref="D4:D6"/>
  </mergeCells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E3"/>
  <sheetViews>
    <sheetView view="pageBreakPreview" zoomScale="115" zoomScaleNormal="100" zoomScaleSheetLayoutView="115" workbookViewId="0">
      <selection activeCell="A2" sqref="A2"/>
    </sheetView>
  </sheetViews>
  <sheetFormatPr defaultColWidth="9.140625" defaultRowHeight="15.75" x14ac:dyDescent="0.25"/>
  <cols>
    <col min="1" max="1" width="8.28515625" style="1" customWidth="1"/>
    <col min="2" max="2" width="48.5703125" style="1" customWidth="1"/>
    <col min="3" max="4" width="14.140625" style="1" customWidth="1"/>
    <col min="5" max="5" width="13" style="1" customWidth="1"/>
    <col min="6" max="16384" width="9.140625" style="1"/>
  </cols>
  <sheetData>
    <row r="1" spans="1:5" ht="201.75" customHeight="1" x14ac:dyDescent="0.25">
      <c r="A1" s="69" t="s">
        <v>205</v>
      </c>
      <c r="B1" s="69"/>
      <c r="C1" s="69"/>
      <c r="D1" s="69"/>
      <c r="E1" s="69"/>
    </row>
    <row r="2" spans="1:5" x14ac:dyDescent="0.25">
      <c r="A2" s="35"/>
      <c r="B2" s="35"/>
      <c r="C2" s="35"/>
      <c r="D2" s="35"/>
      <c r="E2" s="35"/>
    </row>
    <row r="3" spans="1:5" x14ac:dyDescent="0.25">
      <c r="A3" s="82" t="s">
        <v>140</v>
      </c>
      <c r="B3" s="83"/>
      <c r="C3" s="83"/>
      <c r="D3" s="83"/>
      <c r="E3" s="83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F15"/>
  <sheetViews>
    <sheetView view="pageBreakPreview" zoomScale="110" zoomScaleNormal="90" zoomScaleSheetLayoutView="110" workbookViewId="0">
      <selection activeCell="A6" sqref="A6:B6"/>
    </sheetView>
  </sheetViews>
  <sheetFormatPr defaultColWidth="9.140625" defaultRowHeight="15.75" x14ac:dyDescent="0.25"/>
  <cols>
    <col min="1" max="1" width="8.28515625" style="1" customWidth="1"/>
    <col min="2" max="2" width="48.5703125" style="1" customWidth="1"/>
    <col min="3" max="5" width="12.28515625" style="1" customWidth="1"/>
    <col min="6" max="16384" width="9.140625" style="1"/>
  </cols>
  <sheetData>
    <row r="1" spans="1:6" ht="152.25" customHeight="1" x14ac:dyDescent="0.25">
      <c r="A1" s="69" t="s">
        <v>206</v>
      </c>
      <c r="B1" s="69"/>
      <c r="C1" s="69"/>
      <c r="D1" s="69"/>
      <c r="E1" s="69"/>
    </row>
    <row r="2" spans="1:6" x14ac:dyDescent="0.25">
      <c r="A2" s="35"/>
      <c r="B2" s="35"/>
      <c r="C2" s="35"/>
      <c r="D2" s="35"/>
      <c r="E2" s="35"/>
    </row>
    <row r="3" spans="1:6" ht="32.25" customHeight="1" x14ac:dyDescent="0.25">
      <c r="A3" s="77" t="s">
        <v>189</v>
      </c>
      <c r="B3" s="77"/>
      <c r="C3" s="77"/>
      <c r="D3" s="77"/>
      <c r="E3" s="77"/>
    </row>
    <row r="4" spans="1:6" x14ac:dyDescent="0.25">
      <c r="A4" s="35"/>
      <c r="B4" s="35"/>
      <c r="C4" s="35"/>
      <c r="D4" s="35"/>
      <c r="E4" s="35"/>
    </row>
    <row r="5" spans="1:6" ht="30" customHeight="1" x14ac:dyDescent="0.25">
      <c r="A5" s="81" t="s">
        <v>181</v>
      </c>
      <c r="B5" s="81"/>
      <c r="C5" s="66" t="s">
        <v>185</v>
      </c>
      <c r="D5" s="66" t="s">
        <v>184</v>
      </c>
      <c r="E5" s="66" t="s">
        <v>183</v>
      </c>
      <c r="F5" s="11"/>
    </row>
    <row r="6" spans="1:6" ht="30" customHeight="1" x14ac:dyDescent="0.25">
      <c r="A6" s="81" t="s">
        <v>182</v>
      </c>
      <c r="B6" s="81"/>
      <c r="C6" s="66">
        <v>98</v>
      </c>
      <c r="D6" s="66">
        <v>2</v>
      </c>
      <c r="E6" s="66">
        <v>0</v>
      </c>
    </row>
    <row r="7" spans="1:6" ht="30" customHeight="1" x14ac:dyDescent="0.25">
      <c r="A7" s="81" t="s">
        <v>186</v>
      </c>
      <c r="B7" s="81"/>
      <c r="C7" s="66">
        <v>100</v>
      </c>
      <c r="D7" s="66">
        <v>0</v>
      </c>
      <c r="E7" s="66">
        <v>0</v>
      </c>
    </row>
    <row r="8" spans="1:6" ht="30" customHeight="1" x14ac:dyDescent="0.25">
      <c r="A8" s="81" t="s">
        <v>187</v>
      </c>
      <c r="B8" s="81"/>
      <c r="C8" s="66">
        <v>100</v>
      </c>
      <c r="D8" s="66">
        <v>0</v>
      </c>
      <c r="E8" s="66">
        <v>0</v>
      </c>
    </row>
    <row r="9" spans="1:6" ht="30" customHeight="1" x14ac:dyDescent="0.25">
      <c r="A9" s="81" t="s">
        <v>188</v>
      </c>
      <c r="B9" s="81"/>
      <c r="C9" s="66">
        <v>93</v>
      </c>
      <c r="D9" s="66">
        <v>9</v>
      </c>
      <c r="E9" s="66">
        <v>0</v>
      </c>
    </row>
    <row r="10" spans="1:6" x14ac:dyDescent="0.25">
      <c r="A10" s="3"/>
      <c r="B10" s="3"/>
      <c r="C10" s="3"/>
      <c r="D10" s="3"/>
      <c r="E10" s="3"/>
    </row>
    <row r="11" spans="1:6" x14ac:dyDescent="0.25">
      <c r="A11" s="3"/>
      <c r="B11" s="3"/>
      <c r="C11" s="3"/>
      <c r="D11" s="3"/>
      <c r="E11" s="3"/>
    </row>
    <row r="12" spans="1:6" x14ac:dyDescent="0.25">
      <c r="A12" s="3"/>
      <c r="B12" s="3"/>
      <c r="C12" s="3"/>
      <c r="D12" s="3"/>
      <c r="E12" s="3"/>
    </row>
    <row r="13" spans="1:6" x14ac:dyDescent="0.25">
      <c r="A13" s="3"/>
      <c r="B13" s="3"/>
      <c r="C13" s="3"/>
      <c r="D13" s="3"/>
      <c r="E13" s="3"/>
    </row>
    <row r="14" spans="1:6" x14ac:dyDescent="0.25">
      <c r="A14" s="3"/>
      <c r="B14" s="3"/>
      <c r="C14" s="3"/>
      <c r="D14" s="3"/>
      <c r="E14" s="3"/>
    </row>
    <row r="15" spans="1:6" x14ac:dyDescent="0.25">
      <c r="A15" s="3"/>
      <c r="B15" s="3"/>
      <c r="C15" s="3"/>
      <c r="D15" s="3"/>
      <c r="E15" s="3"/>
    </row>
  </sheetData>
  <mergeCells count="7">
    <mergeCell ref="A1:E1"/>
    <mergeCell ref="A3:E3"/>
    <mergeCell ref="A6:B6"/>
    <mergeCell ref="A5:B5"/>
    <mergeCell ref="A9:B9"/>
    <mergeCell ref="A7:B7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M19"/>
  <sheetViews>
    <sheetView view="pageBreakPreview" zoomScale="110" zoomScaleNormal="100" zoomScaleSheetLayoutView="110" workbookViewId="0">
      <selection activeCell="H3" sqref="H3:M3"/>
    </sheetView>
  </sheetViews>
  <sheetFormatPr defaultColWidth="9.140625" defaultRowHeight="15.75" x14ac:dyDescent="0.25"/>
  <cols>
    <col min="1" max="1" width="6.28515625" style="3" customWidth="1"/>
    <col min="2" max="2" width="12.5703125" style="3" customWidth="1"/>
    <col min="3" max="8" width="14.7109375" style="3" customWidth="1"/>
    <col min="9" max="9" width="19.140625" style="3" customWidth="1"/>
    <col min="10" max="10" width="18.85546875" style="3" customWidth="1"/>
    <col min="11" max="11" width="16.5703125" style="3" customWidth="1"/>
    <col min="12" max="12" width="17.7109375" style="3" customWidth="1"/>
    <col min="13" max="13" width="14.7109375" style="3" customWidth="1"/>
    <col min="14" max="16384" width="9.140625" style="3"/>
  </cols>
  <sheetData>
    <row r="1" spans="1:13" ht="105.75" customHeight="1" x14ac:dyDescent="0.25">
      <c r="A1" s="69" t="s">
        <v>207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customHeight="1" x14ac:dyDescent="0.25">
      <c r="A3" s="79" t="s">
        <v>13</v>
      </c>
      <c r="B3" s="79" t="s">
        <v>141</v>
      </c>
      <c r="C3" s="79" t="s">
        <v>142</v>
      </c>
      <c r="D3" s="79"/>
      <c r="E3" s="79"/>
      <c r="F3" s="79"/>
      <c r="G3" s="79"/>
      <c r="H3" s="79" t="s">
        <v>143</v>
      </c>
      <c r="I3" s="79"/>
      <c r="J3" s="79"/>
      <c r="K3" s="79"/>
      <c r="L3" s="79"/>
      <c r="M3" s="79"/>
    </row>
    <row r="4" spans="1:13" ht="94.5" customHeight="1" x14ac:dyDescent="0.25">
      <c r="A4" s="79"/>
      <c r="B4" s="79"/>
      <c r="C4" s="18" t="s">
        <v>167</v>
      </c>
      <c r="D4" s="18" t="s">
        <v>144</v>
      </c>
      <c r="E4" s="18" t="s">
        <v>145</v>
      </c>
      <c r="F4" s="18" t="s">
        <v>146</v>
      </c>
      <c r="G4" s="18" t="s">
        <v>111</v>
      </c>
      <c r="H4" s="18" t="s">
        <v>147</v>
      </c>
      <c r="I4" s="18" t="s">
        <v>168</v>
      </c>
      <c r="J4" s="18" t="s">
        <v>169</v>
      </c>
      <c r="K4" s="18" t="s">
        <v>170</v>
      </c>
      <c r="L4" s="18" t="s">
        <v>148</v>
      </c>
      <c r="M4" s="18" t="s">
        <v>111</v>
      </c>
    </row>
    <row r="5" spans="1:13" x14ac:dyDescent="0.25">
      <c r="A5" s="18">
        <v>1</v>
      </c>
      <c r="B5" s="18">
        <v>2</v>
      </c>
      <c r="C5" s="18">
        <v>4</v>
      </c>
      <c r="D5" s="18">
        <v>5</v>
      </c>
      <c r="E5" s="18">
        <v>6</v>
      </c>
      <c r="F5" s="18">
        <v>7</v>
      </c>
      <c r="G5" s="18">
        <v>8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</row>
    <row r="6" spans="1:13" x14ac:dyDescent="0.25">
      <c r="A6" s="18">
        <v>1</v>
      </c>
      <c r="B6" s="37" t="s">
        <v>149</v>
      </c>
      <c r="C6" s="55">
        <v>1</v>
      </c>
      <c r="D6" s="55">
        <v>3</v>
      </c>
      <c r="E6" s="55">
        <v>1</v>
      </c>
      <c r="F6" s="55">
        <v>0</v>
      </c>
      <c r="G6" s="55">
        <v>0</v>
      </c>
      <c r="H6" s="55">
        <v>1</v>
      </c>
      <c r="I6" s="55">
        <v>1</v>
      </c>
      <c r="J6" s="55">
        <v>0</v>
      </c>
      <c r="K6" s="55">
        <v>1</v>
      </c>
      <c r="L6" s="55">
        <v>2</v>
      </c>
      <c r="M6" s="55">
        <v>0</v>
      </c>
    </row>
    <row r="7" spans="1:13" x14ac:dyDescent="0.25">
      <c r="A7" s="18">
        <v>2</v>
      </c>
      <c r="B7" s="37" t="s">
        <v>150</v>
      </c>
      <c r="C7" s="55">
        <v>2</v>
      </c>
      <c r="D7" s="55">
        <v>1</v>
      </c>
      <c r="E7" s="55">
        <v>3</v>
      </c>
      <c r="F7" s="55">
        <v>0</v>
      </c>
      <c r="G7" s="55">
        <v>0</v>
      </c>
      <c r="H7" s="55">
        <v>3</v>
      </c>
      <c r="I7" s="55">
        <v>2</v>
      </c>
      <c r="J7" s="55">
        <v>1</v>
      </c>
      <c r="K7" s="55">
        <v>0</v>
      </c>
      <c r="L7" s="55">
        <v>0</v>
      </c>
      <c r="M7" s="55">
        <v>0</v>
      </c>
    </row>
    <row r="8" spans="1:13" x14ac:dyDescent="0.25">
      <c r="A8" s="18">
        <v>3</v>
      </c>
      <c r="B8" s="37" t="s">
        <v>151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</row>
    <row r="9" spans="1:13" x14ac:dyDescent="0.25">
      <c r="A9" s="18">
        <v>4</v>
      </c>
      <c r="B9" s="37" t="s">
        <v>152</v>
      </c>
      <c r="C9" s="55">
        <v>4</v>
      </c>
      <c r="D9" s="55">
        <v>2</v>
      </c>
      <c r="E9" s="55">
        <v>5</v>
      </c>
      <c r="F9" s="55">
        <v>0</v>
      </c>
      <c r="G9" s="55">
        <v>0</v>
      </c>
      <c r="H9" s="55">
        <v>5</v>
      </c>
      <c r="I9" s="55">
        <v>4</v>
      </c>
      <c r="J9" s="55">
        <v>1</v>
      </c>
      <c r="K9" s="55">
        <v>1</v>
      </c>
      <c r="L9" s="55">
        <v>0</v>
      </c>
      <c r="M9" s="55">
        <v>0</v>
      </c>
    </row>
    <row r="10" spans="1:13" x14ac:dyDescent="0.25">
      <c r="A10" s="18">
        <v>5</v>
      </c>
      <c r="B10" s="37" t="s">
        <v>153</v>
      </c>
      <c r="C10" s="55">
        <v>1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1</v>
      </c>
      <c r="J10" s="55">
        <v>0</v>
      </c>
      <c r="K10" s="55">
        <v>0</v>
      </c>
      <c r="L10" s="55">
        <v>1</v>
      </c>
      <c r="M10" s="55">
        <v>0</v>
      </c>
    </row>
    <row r="11" spans="1:13" x14ac:dyDescent="0.25">
      <c r="A11" s="18">
        <v>6</v>
      </c>
      <c r="B11" s="37" t="s">
        <v>154</v>
      </c>
      <c r="C11" s="55">
        <v>1</v>
      </c>
      <c r="D11" s="55">
        <v>0</v>
      </c>
      <c r="E11" s="55">
        <v>1</v>
      </c>
      <c r="F11" s="55">
        <v>0</v>
      </c>
      <c r="G11" s="55">
        <v>0</v>
      </c>
      <c r="H11" s="55">
        <v>1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</row>
    <row r="12" spans="1:13" x14ac:dyDescent="0.25">
      <c r="A12" s="18">
        <v>7</v>
      </c>
      <c r="B12" s="37" t="s">
        <v>155</v>
      </c>
      <c r="C12" s="55">
        <v>2</v>
      </c>
      <c r="D12" s="55">
        <v>2</v>
      </c>
      <c r="E12" s="55">
        <v>0</v>
      </c>
      <c r="F12" s="55">
        <v>0</v>
      </c>
      <c r="G12" s="55">
        <v>0</v>
      </c>
      <c r="H12" s="55">
        <v>0</v>
      </c>
      <c r="I12" s="55">
        <v>2</v>
      </c>
      <c r="J12" s="55">
        <v>2</v>
      </c>
      <c r="K12" s="55">
        <v>0</v>
      </c>
      <c r="L12" s="55">
        <v>0</v>
      </c>
      <c r="M12" s="55">
        <v>0</v>
      </c>
    </row>
    <row r="13" spans="1:13" x14ac:dyDescent="0.25">
      <c r="A13" s="18">
        <v>8</v>
      </c>
      <c r="B13" s="37" t="s">
        <v>156</v>
      </c>
      <c r="C13" s="55">
        <v>1</v>
      </c>
      <c r="D13" s="55">
        <v>2</v>
      </c>
      <c r="E13" s="55">
        <v>3</v>
      </c>
      <c r="F13" s="55">
        <v>0</v>
      </c>
      <c r="G13" s="55">
        <v>0</v>
      </c>
      <c r="H13" s="55">
        <v>3</v>
      </c>
      <c r="I13" s="55">
        <v>1</v>
      </c>
      <c r="J13" s="55">
        <v>0</v>
      </c>
      <c r="K13" s="55">
        <v>1</v>
      </c>
      <c r="L13" s="55">
        <v>1</v>
      </c>
      <c r="M13" s="55">
        <v>0</v>
      </c>
    </row>
    <row r="14" spans="1:13" x14ac:dyDescent="0.25">
      <c r="A14" s="18">
        <v>9</v>
      </c>
      <c r="B14" s="37" t="s">
        <v>157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</row>
    <row r="15" spans="1:13" x14ac:dyDescent="0.25">
      <c r="A15" s="18">
        <v>10</v>
      </c>
      <c r="B15" s="37" t="s">
        <v>158</v>
      </c>
      <c r="C15" s="55">
        <v>2</v>
      </c>
      <c r="D15" s="55">
        <v>3</v>
      </c>
      <c r="E15" s="55">
        <v>2</v>
      </c>
      <c r="F15" s="55">
        <v>0</v>
      </c>
      <c r="G15" s="55">
        <v>0</v>
      </c>
      <c r="H15" s="55">
        <v>2</v>
      </c>
      <c r="I15" s="55">
        <v>2</v>
      </c>
      <c r="J15" s="55">
        <v>1</v>
      </c>
      <c r="K15" s="55">
        <v>0</v>
      </c>
      <c r="L15" s="55">
        <v>2</v>
      </c>
      <c r="M15" s="55">
        <v>0</v>
      </c>
    </row>
    <row r="16" spans="1:13" x14ac:dyDescent="0.25">
      <c r="A16" s="18">
        <v>11</v>
      </c>
      <c r="B16" s="37" t="s">
        <v>159</v>
      </c>
      <c r="C16" s="55">
        <v>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2</v>
      </c>
      <c r="J16" s="55">
        <v>0</v>
      </c>
      <c r="K16" s="55">
        <v>0</v>
      </c>
      <c r="L16" s="55">
        <v>0</v>
      </c>
      <c r="M16" s="55">
        <v>0</v>
      </c>
    </row>
    <row r="17" spans="1:13" x14ac:dyDescent="0.25">
      <c r="A17" s="18">
        <v>12</v>
      </c>
      <c r="B17" s="37" t="s">
        <v>160</v>
      </c>
      <c r="C17" s="55">
        <v>0</v>
      </c>
      <c r="D17" s="55">
        <v>0</v>
      </c>
      <c r="E17" s="55">
        <v>6</v>
      </c>
      <c r="F17" s="55">
        <v>0</v>
      </c>
      <c r="G17" s="55">
        <v>0</v>
      </c>
      <c r="H17" s="55">
        <v>6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s="6" customFormat="1" ht="16.5" customHeight="1" x14ac:dyDescent="0.25">
      <c r="A18" s="84" t="s">
        <v>208</v>
      </c>
      <c r="B18" s="84"/>
      <c r="C18" s="20">
        <v>16</v>
      </c>
      <c r="D18" s="20">
        <v>14</v>
      </c>
      <c r="E18" s="20">
        <v>21</v>
      </c>
      <c r="F18" s="20">
        <f t="shared" ref="F18" si="0">SUM(F6:F17)</f>
        <v>0</v>
      </c>
      <c r="G18" s="20">
        <f t="shared" ref="G18:M18" si="1">SUM(G6:G17)</f>
        <v>0</v>
      </c>
      <c r="H18" s="20">
        <v>21</v>
      </c>
      <c r="I18" s="20">
        <v>16</v>
      </c>
      <c r="J18" s="20">
        <v>5</v>
      </c>
      <c r="K18" s="20">
        <v>3</v>
      </c>
      <c r="L18" s="20">
        <v>6</v>
      </c>
      <c r="M18" s="20">
        <f t="shared" si="1"/>
        <v>0</v>
      </c>
    </row>
    <row r="19" spans="1:13" x14ac:dyDescent="0.25">
      <c r="G19" s="9"/>
      <c r="M19" s="9"/>
    </row>
  </sheetData>
  <mergeCells count="6">
    <mergeCell ref="A18:B18"/>
    <mergeCell ref="A1:M1"/>
    <mergeCell ref="A3:A4"/>
    <mergeCell ref="B3:B4"/>
    <mergeCell ref="C3:G3"/>
    <mergeCell ref="H3:M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13"/>
  <sheetViews>
    <sheetView view="pageBreakPreview" zoomScale="145" zoomScaleNormal="70" zoomScaleSheetLayoutView="145" workbookViewId="0">
      <selection sqref="A1:E1"/>
    </sheetView>
  </sheetViews>
  <sheetFormatPr defaultColWidth="9.140625" defaultRowHeight="15.75" x14ac:dyDescent="0.25"/>
  <cols>
    <col min="1" max="1" width="8.28515625" style="4" customWidth="1"/>
    <col min="2" max="2" width="48.5703125" style="3" customWidth="1"/>
    <col min="3" max="4" width="14.140625" style="3" customWidth="1"/>
    <col min="5" max="5" width="17" style="3" customWidth="1"/>
    <col min="6" max="16384" width="9.140625" style="3"/>
  </cols>
  <sheetData>
    <row r="1" spans="1:5" ht="112.5" customHeight="1" x14ac:dyDescent="0.25">
      <c r="A1" s="69" t="s">
        <v>194</v>
      </c>
      <c r="B1" s="69"/>
      <c r="C1" s="69"/>
      <c r="D1" s="69"/>
      <c r="E1" s="69"/>
    </row>
    <row r="2" spans="1:5" ht="14.25" customHeight="1" x14ac:dyDescent="0.25">
      <c r="A2" s="74" t="s">
        <v>166</v>
      </c>
      <c r="B2" s="74"/>
      <c r="C2" s="74"/>
      <c r="D2" s="74"/>
      <c r="E2" s="74"/>
    </row>
    <row r="3" spans="1:5" x14ac:dyDescent="0.25">
      <c r="A3" s="17" t="s">
        <v>13</v>
      </c>
      <c r="B3" s="18" t="s">
        <v>14</v>
      </c>
      <c r="C3" s="18" t="s">
        <v>190</v>
      </c>
      <c r="D3" s="18" t="s">
        <v>193</v>
      </c>
      <c r="E3" s="19" t="s">
        <v>2</v>
      </c>
    </row>
    <row r="4" spans="1:5" x14ac:dyDescent="0.25">
      <c r="A4" s="17">
        <v>1</v>
      </c>
      <c r="B4" s="18">
        <v>2</v>
      </c>
      <c r="C4" s="18">
        <v>3</v>
      </c>
      <c r="D4" s="18">
        <v>4</v>
      </c>
      <c r="E4" s="20" t="s">
        <v>163</v>
      </c>
    </row>
    <row r="5" spans="1:5" x14ac:dyDescent="0.25">
      <c r="A5" s="17" t="s">
        <v>15</v>
      </c>
      <c r="B5" s="21" t="s">
        <v>33</v>
      </c>
      <c r="C5" s="22">
        <f>C6+C7</f>
        <v>270</v>
      </c>
      <c r="D5" s="22">
        <f>D6+D7</f>
        <v>286</v>
      </c>
      <c r="E5" s="22">
        <f>D5-C5</f>
        <v>16</v>
      </c>
    </row>
    <row r="6" spans="1:5" x14ac:dyDescent="0.25">
      <c r="A6" s="23" t="s">
        <v>16</v>
      </c>
      <c r="B6" s="24" t="s">
        <v>31</v>
      </c>
      <c r="C6" s="25">
        <v>3</v>
      </c>
      <c r="D6" s="25">
        <v>4</v>
      </c>
      <c r="E6" s="25">
        <f t="shared" ref="E6:E13" si="0">D6-C6</f>
        <v>1</v>
      </c>
    </row>
    <row r="7" spans="1:5" x14ac:dyDescent="0.25">
      <c r="A7" s="23" t="s">
        <v>25</v>
      </c>
      <c r="B7" s="24" t="s">
        <v>12</v>
      </c>
      <c r="C7" s="25">
        <v>267</v>
      </c>
      <c r="D7" s="25">
        <v>282</v>
      </c>
      <c r="E7" s="25">
        <f t="shared" si="0"/>
        <v>15</v>
      </c>
    </row>
    <row r="8" spans="1:5" ht="31.5" x14ac:dyDescent="0.25">
      <c r="A8" s="17" t="s">
        <v>43</v>
      </c>
      <c r="B8" s="21" t="s">
        <v>34</v>
      </c>
      <c r="C8" s="22">
        <f>C9+C10</f>
        <v>255</v>
      </c>
      <c r="D8" s="22">
        <f>D9+D10</f>
        <v>269</v>
      </c>
      <c r="E8" s="22">
        <f t="shared" si="0"/>
        <v>14</v>
      </c>
    </row>
    <row r="9" spans="1:5" x14ac:dyDescent="0.25">
      <c r="A9" s="23" t="s">
        <v>45</v>
      </c>
      <c r="B9" s="24" t="s">
        <v>31</v>
      </c>
      <c r="C9" s="25">
        <v>3</v>
      </c>
      <c r="D9" s="25">
        <v>4</v>
      </c>
      <c r="E9" s="25">
        <f t="shared" si="0"/>
        <v>1</v>
      </c>
    </row>
    <row r="10" spans="1:5" x14ac:dyDescent="0.25">
      <c r="A10" s="23" t="s">
        <v>46</v>
      </c>
      <c r="B10" s="24" t="s">
        <v>12</v>
      </c>
      <c r="C10" s="25">
        <v>252</v>
      </c>
      <c r="D10" s="25">
        <v>265</v>
      </c>
      <c r="E10" s="25">
        <f t="shared" si="0"/>
        <v>13</v>
      </c>
    </row>
    <row r="11" spans="1:5" x14ac:dyDescent="0.25">
      <c r="A11" s="17" t="s">
        <v>49</v>
      </c>
      <c r="B11" s="21" t="s">
        <v>35</v>
      </c>
      <c r="C11" s="22">
        <v>0</v>
      </c>
      <c r="D11" s="22">
        <v>0</v>
      </c>
      <c r="E11" s="22">
        <f t="shared" si="0"/>
        <v>0</v>
      </c>
    </row>
    <row r="12" spans="1:5" ht="31.5" x14ac:dyDescent="0.25">
      <c r="A12" s="17" t="s">
        <v>164</v>
      </c>
      <c r="B12" s="21" t="s">
        <v>36</v>
      </c>
      <c r="C12" s="22">
        <v>0</v>
      </c>
      <c r="D12" s="22">
        <v>0</v>
      </c>
      <c r="E12" s="22">
        <f t="shared" si="0"/>
        <v>0</v>
      </c>
    </row>
    <row r="13" spans="1:5" ht="31.5" x14ac:dyDescent="0.25">
      <c r="A13" s="17" t="s">
        <v>165</v>
      </c>
      <c r="B13" s="26" t="s">
        <v>37</v>
      </c>
      <c r="C13" s="22">
        <v>245</v>
      </c>
      <c r="D13" s="22">
        <v>265</v>
      </c>
      <c r="E13" s="22">
        <f t="shared" si="0"/>
        <v>20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19"/>
  <sheetViews>
    <sheetView view="pageBreakPreview" zoomScale="145" zoomScaleNormal="70" zoomScaleSheetLayoutView="145" workbookViewId="0">
      <selection activeCell="E10" sqref="E10"/>
    </sheetView>
  </sheetViews>
  <sheetFormatPr defaultColWidth="9.140625" defaultRowHeight="15.75" x14ac:dyDescent="0.25"/>
  <cols>
    <col min="1" max="1" width="8.28515625" style="3" customWidth="1"/>
    <col min="2" max="2" width="48.5703125" style="3" customWidth="1"/>
    <col min="3" max="4" width="14.140625" style="3" customWidth="1"/>
    <col min="5" max="5" width="14.7109375" style="3" customWidth="1"/>
    <col min="6" max="16384" width="9.140625" style="3"/>
  </cols>
  <sheetData>
    <row r="1" spans="1:5" ht="100.5" customHeight="1" x14ac:dyDescent="0.25">
      <c r="A1" s="69" t="s">
        <v>195</v>
      </c>
      <c r="B1" s="69"/>
      <c r="C1" s="69"/>
      <c r="D1" s="69"/>
      <c r="E1" s="69"/>
    </row>
    <row r="2" spans="1:5" x14ac:dyDescent="0.25">
      <c r="A2" s="75" t="s">
        <v>166</v>
      </c>
      <c r="B2" s="75"/>
      <c r="C2" s="75"/>
      <c r="D2" s="75"/>
      <c r="E2" s="75"/>
    </row>
    <row r="3" spans="1:5" x14ac:dyDescent="0.25">
      <c r="A3" s="18" t="s">
        <v>13</v>
      </c>
      <c r="B3" s="18" t="s">
        <v>14</v>
      </c>
      <c r="C3" s="18" t="s">
        <v>190</v>
      </c>
      <c r="D3" s="18" t="s">
        <v>193</v>
      </c>
      <c r="E3" s="19" t="s">
        <v>2</v>
      </c>
    </row>
    <row r="4" spans="1:5" x14ac:dyDescent="0.25">
      <c r="A4" s="18">
        <v>1</v>
      </c>
      <c r="B4" s="18">
        <v>2</v>
      </c>
      <c r="C4" s="18">
        <v>3</v>
      </c>
      <c r="D4" s="18">
        <v>4</v>
      </c>
      <c r="E4" s="20" t="s">
        <v>163</v>
      </c>
    </row>
    <row r="5" spans="1:5" x14ac:dyDescent="0.25">
      <c r="A5" s="18" t="s">
        <v>15</v>
      </c>
      <c r="B5" s="21" t="s">
        <v>41</v>
      </c>
      <c r="C5" s="27">
        <f>C6+C7+C8+C9</f>
        <v>0</v>
      </c>
      <c r="D5" s="27">
        <f>D6+D7+D8+D9</f>
        <v>0</v>
      </c>
      <c r="E5" s="28">
        <f>D5-C5</f>
        <v>0</v>
      </c>
    </row>
    <row r="6" spans="1:5" x14ac:dyDescent="0.25">
      <c r="A6" s="29" t="s">
        <v>16</v>
      </c>
      <c r="B6" s="30" t="s">
        <v>18</v>
      </c>
      <c r="C6" s="31">
        <v>0</v>
      </c>
      <c r="D6" s="31">
        <v>0</v>
      </c>
      <c r="E6" s="32">
        <f t="shared" ref="E6:E18" si="0">D6-C6</f>
        <v>0</v>
      </c>
    </row>
    <row r="7" spans="1:5" x14ac:dyDescent="0.25">
      <c r="A7" s="29" t="s">
        <v>25</v>
      </c>
      <c r="B7" s="30" t="s">
        <v>20</v>
      </c>
      <c r="C7" s="31">
        <v>0</v>
      </c>
      <c r="D7" s="31">
        <v>0</v>
      </c>
      <c r="E7" s="32">
        <f t="shared" si="0"/>
        <v>0</v>
      </c>
    </row>
    <row r="8" spans="1:5" x14ac:dyDescent="0.25">
      <c r="A8" s="29" t="s">
        <v>29</v>
      </c>
      <c r="B8" s="30" t="s">
        <v>22</v>
      </c>
      <c r="C8" s="31">
        <v>0</v>
      </c>
      <c r="D8" s="31">
        <v>0</v>
      </c>
      <c r="E8" s="32">
        <f t="shared" si="0"/>
        <v>0</v>
      </c>
    </row>
    <row r="9" spans="1:5" x14ac:dyDescent="0.25">
      <c r="A9" s="29" t="s">
        <v>42</v>
      </c>
      <c r="B9" s="30" t="s">
        <v>24</v>
      </c>
      <c r="C9" s="31">
        <v>0</v>
      </c>
      <c r="D9" s="31">
        <v>0</v>
      </c>
      <c r="E9" s="32">
        <f t="shared" si="0"/>
        <v>0</v>
      </c>
    </row>
    <row r="10" spans="1:5" x14ac:dyDescent="0.25">
      <c r="A10" s="18" t="s">
        <v>43</v>
      </c>
      <c r="B10" s="21" t="s">
        <v>44</v>
      </c>
      <c r="C10" s="27">
        <f>C11+C12+C13+C14</f>
        <v>149.4</v>
      </c>
      <c r="D10" s="27">
        <f>D11+D12+D13+D14</f>
        <v>151.595</v>
      </c>
      <c r="E10" s="33">
        <f t="shared" si="0"/>
        <v>2.1949999999999932</v>
      </c>
    </row>
    <row r="11" spans="1:5" x14ac:dyDescent="0.25">
      <c r="A11" s="29" t="s">
        <v>45</v>
      </c>
      <c r="B11" s="30" t="s">
        <v>18</v>
      </c>
      <c r="C11" s="31">
        <v>0</v>
      </c>
      <c r="D11" s="31">
        <v>0</v>
      </c>
      <c r="E11" s="32">
        <f t="shared" si="0"/>
        <v>0</v>
      </c>
    </row>
    <row r="12" spans="1:5" x14ac:dyDescent="0.25">
      <c r="A12" s="29" t="s">
        <v>46</v>
      </c>
      <c r="B12" s="30" t="s">
        <v>20</v>
      </c>
      <c r="C12" s="31">
        <v>0</v>
      </c>
      <c r="D12" s="31">
        <v>0</v>
      </c>
      <c r="E12" s="34">
        <f t="shared" si="0"/>
        <v>0</v>
      </c>
    </row>
    <row r="13" spans="1:5" x14ac:dyDescent="0.25">
      <c r="A13" s="29" t="s">
        <v>47</v>
      </c>
      <c r="B13" s="30" t="s">
        <v>22</v>
      </c>
      <c r="C13" s="31">
        <v>116.7</v>
      </c>
      <c r="D13" s="31">
        <v>118.437</v>
      </c>
      <c r="E13" s="34">
        <f t="shared" si="0"/>
        <v>1.7369999999999948</v>
      </c>
    </row>
    <row r="14" spans="1:5" x14ac:dyDescent="0.25">
      <c r="A14" s="29" t="s">
        <v>48</v>
      </c>
      <c r="B14" s="30" t="s">
        <v>24</v>
      </c>
      <c r="C14" s="31">
        <v>32.700000000000003</v>
      </c>
      <c r="D14" s="31">
        <v>33.158000000000001</v>
      </c>
      <c r="E14" s="32">
        <f t="shared" si="0"/>
        <v>0.45799999999999841</v>
      </c>
    </row>
    <row r="15" spans="1:5" x14ac:dyDescent="0.25">
      <c r="A15" s="18" t="s">
        <v>49</v>
      </c>
      <c r="B15" s="21" t="s">
        <v>50</v>
      </c>
      <c r="C15" s="27">
        <f>C16+C17+C18</f>
        <v>68</v>
      </c>
      <c r="D15" s="27">
        <f>D16+D17+D18</f>
        <v>70</v>
      </c>
      <c r="E15" s="28">
        <f t="shared" si="0"/>
        <v>2</v>
      </c>
    </row>
    <row r="16" spans="1:5" x14ac:dyDescent="0.25">
      <c r="A16" s="29" t="s">
        <v>51</v>
      </c>
      <c r="B16" s="30" t="s">
        <v>39</v>
      </c>
      <c r="C16" s="31">
        <v>2</v>
      </c>
      <c r="D16" s="31">
        <v>2</v>
      </c>
      <c r="E16" s="32">
        <f t="shared" si="0"/>
        <v>0</v>
      </c>
    </row>
    <row r="17" spans="1:5" x14ac:dyDescent="0.25">
      <c r="A17" s="29" t="s">
        <v>52</v>
      </c>
      <c r="B17" s="30" t="s">
        <v>53</v>
      </c>
      <c r="C17" s="31">
        <v>0</v>
      </c>
      <c r="D17" s="31">
        <v>0</v>
      </c>
      <c r="E17" s="32">
        <f t="shared" si="0"/>
        <v>0</v>
      </c>
    </row>
    <row r="18" spans="1:5" x14ac:dyDescent="0.25">
      <c r="A18" s="29" t="s">
        <v>54</v>
      </c>
      <c r="B18" s="30" t="s">
        <v>55</v>
      </c>
      <c r="C18" s="31">
        <v>66</v>
      </c>
      <c r="D18" s="31">
        <v>68</v>
      </c>
      <c r="E18" s="32">
        <f t="shared" si="0"/>
        <v>2</v>
      </c>
    </row>
    <row r="19" spans="1:5" x14ac:dyDescent="0.25">
      <c r="C19" s="5"/>
      <c r="D19" s="5"/>
    </row>
  </sheetData>
  <mergeCells count="2">
    <mergeCell ref="A1:E1"/>
    <mergeCell ref="A2:E2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22"/>
  <sheetViews>
    <sheetView tabSelected="1" view="pageBreakPreview" topLeftCell="A7" zoomScale="140" zoomScaleNormal="100" zoomScaleSheetLayoutView="140" workbookViewId="0">
      <selection activeCell="A22" sqref="A22:D22"/>
    </sheetView>
  </sheetViews>
  <sheetFormatPr defaultColWidth="9.140625" defaultRowHeight="15.75" x14ac:dyDescent="0.25"/>
  <cols>
    <col min="1" max="1" width="8.28515625" style="3" customWidth="1"/>
    <col min="2" max="2" width="48.5703125" style="3" customWidth="1"/>
    <col min="3" max="4" width="14.140625" style="3" customWidth="1"/>
    <col min="5" max="16384" width="9.140625" style="3"/>
  </cols>
  <sheetData>
    <row r="1" spans="1:5" ht="113.25" customHeight="1" x14ac:dyDescent="0.25">
      <c r="A1" s="69" t="s">
        <v>196</v>
      </c>
      <c r="B1" s="76"/>
      <c r="C1" s="76"/>
      <c r="D1" s="76"/>
    </row>
    <row r="2" spans="1:5" x14ac:dyDescent="0.25">
      <c r="A2" s="35"/>
      <c r="B2" s="35"/>
      <c r="C2" s="35"/>
      <c r="D2" s="35"/>
    </row>
    <row r="3" spans="1:5" x14ac:dyDescent="0.25">
      <c r="A3" s="18" t="s">
        <v>13</v>
      </c>
      <c r="B3" s="18" t="s">
        <v>14</v>
      </c>
      <c r="C3" s="18" t="s">
        <v>190</v>
      </c>
      <c r="D3" s="18" t="s">
        <v>193</v>
      </c>
    </row>
    <row r="4" spans="1:5" x14ac:dyDescent="0.25">
      <c r="A4" s="18">
        <v>1</v>
      </c>
      <c r="B4" s="18">
        <v>2</v>
      </c>
      <c r="C4" s="18">
        <v>4</v>
      </c>
      <c r="D4" s="18">
        <v>4</v>
      </c>
    </row>
    <row r="5" spans="1:5" s="6" customFormat="1" x14ac:dyDescent="0.25">
      <c r="A5" s="18" t="s">
        <v>15</v>
      </c>
      <c r="B5" s="21" t="s">
        <v>56</v>
      </c>
      <c r="C5" s="36">
        <v>0.63725639999999995</v>
      </c>
      <c r="D5" s="36">
        <v>0.61524000000000001</v>
      </c>
      <c r="E5" s="68"/>
    </row>
    <row r="6" spans="1:5" x14ac:dyDescent="0.25">
      <c r="A6" s="18" t="s">
        <v>16</v>
      </c>
      <c r="B6" s="21" t="s">
        <v>58</v>
      </c>
      <c r="C6" s="36" t="s">
        <v>57</v>
      </c>
      <c r="D6" s="36" t="s">
        <v>57</v>
      </c>
    </row>
    <row r="7" spans="1:5" x14ac:dyDescent="0.25">
      <c r="A7" s="37" t="s">
        <v>17</v>
      </c>
      <c r="B7" s="21" t="s">
        <v>18</v>
      </c>
      <c r="C7" s="36" t="s">
        <v>57</v>
      </c>
      <c r="D7" s="36" t="s">
        <v>57</v>
      </c>
    </row>
    <row r="8" spans="1:5" x14ac:dyDescent="0.25">
      <c r="A8" s="37" t="s">
        <v>19</v>
      </c>
      <c r="B8" s="21" t="s">
        <v>20</v>
      </c>
      <c r="C8" s="36" t="s">
        <v>57</v>
      </c>
      <c r="D8" s="36" t="s">
        <v>57</v>
      </c>
    </row>
    <row r="9" spans="1:5" x14ac:dyDescent="0.25">
      <c r="A9" s="37" t="s">
        <v>21</v>
      </c>
      <c r="B9" s="21" t="s">
        <v>22</v>
      </c>
      <c r="C9" s="36" t="s">
        <v>57</v>
      </c>
      <c r="D9" s="36" t="s">
        <v>57</v>
      </c>
    </row>
    <row r="10" spans="1:5" s="6" customFormat="1" x14ac:dyDescent="0.25">
      <c r="A10" s="37" t="s">
        <v>23</v>
      </c>
      <c r="B10" s="21" t="s">
        <v>24</v>
      </c>
      <c r="C10" s="36" t="s">
        <v>57</v>
      </c>
      <c r="D10" s="36" t="s">
        <v>57</v>
      </c>
    </row>
    <row r="11" spans="1:5" x14ac:dyDescent="0.25">
      <c r="A11" s="18" t="s">
        <v>25</v>
      </c>
      <c r="B11" s="21" t="s">
        <v>59</v>
      </c>
      <c r="C11" s="36" t="s">
        <v>57</v>
      </c>
      <c r="D11" s="36" t="s">
        <v>57</v>
      </c>
    </row>
    <row r="12" spans="1:5" x14ac:dyDescent="0.25">
      <c r="A12" s="37" t="s">
        <v>26</v>
      </c>
      <c r="B12" s="21" t="s">
        <v>18</v>
      </c>
      <c r="C12" s="36" t="s">
        <v>57</v>
      </c>
      <c r="D12" s="36" t="s">
        <v>57</v>
      </c>
    </row>
    <row r="13" spans="1:5" x14ac:dyDescent="0.25">
      <c r="A13" s="37" t="s">
        <v>27</v>
      </c>
      <c r="B13" s="21" t="s">
        <v>20</v>
      </c>
      <c r="C13" s="36" t="s">
        <v>57</v>
      </c>
      <c r="D13" s="36" t="s">
        <v>57</v>
      </c>
    </row>
    <row r="14" spans="1:5" x14ac:dyDescent="0.25">
      <c r="A14" s="37" t="s">
        <v>28</v>
      </c>
      <c r="B14" s="21" t="s">
        <v>22</v>
      </c>
      <c r="C14" s="36">
        <v>0.58754499999999998</v>
      </c>
      <c r="D14" s="36">
        <v>0.56354800000000005</v>
      </c>
    </row>
    <row r="15" spans="1:5" s="6" customFormat="1" x14ac:dyDescent="0.25">
      <c r="A15" s="37" t="s">
        <v>60</v>
      </c>
      <c r="B15" s="21" t="s">
        <v>24</v>
      </c>
      <c r="C15" s="36">
        <v>0.54411500000000002</v>
      </c>
      <c r="D15" s="36">
        <v>0.58395399999999997</v>
      </c>
    </row>
    <row r="16" spans="1:5" x14ac:dyDescent="0.25">
      <c r="A16" s="18" t="s">
        <v>29</v>
      </c>
      <c r="B16" s="21" t="s">
        <v>61</v>
      </c>
      <c r="C16" s="36" t="s">
        <v>57</v>
      </c>
      <c r="D16" s="36" t="s">
        <v>57</v>
      </c>
    </row>
    <row r="17" spans="1:4" x14ac:dyDescent="0.25">
      <c r="A17" s="37" t="s">
        <v>30</v>
      </c>
      <c r="B17" s="21" t="s">
        <v>38</v>
      </c>
      <c r="C17" s="36" t="s">
        <v>57</v>
      </c>
      <c r="D17" s="36" t="s">
        <v>57</v>
      </c>
    </row>
    <row r="18" spans="1:4" x14ac:dyDescent="0.25">
      <c r="A18" s="37" t="s">
        <v>32</v>
      </c>
      <c r="B18" s="21" t="s">
        <v>39</v>
      </c>
      <c r="C18" s="36">
        <v>0.21345600000000001</v>
      </c>
      <c r="D18" s="36">
        <v>0.19384651999999999</v>
      </c>
    </row>
    <row r="19" spans="1:4" x14ac:dyDescent="0.25">
      <c r="A19" s="37" t="s">
        <v>62</v>
      </c>
      <c r="B19" s="21" t="s">
        <v>40</v>
      </c>
      <c r="C19" s="36" t="s">
        <v>57</v>
      </c>
      <c r="D19" s="36" t="s">
        <v>57</v>
      </c>
    </row>
    <row r="20" spans="1:4" x14ac:dyDescent="0.25">
      <c r="A20" s="37" t="s">
        <v>63</v>
      </c>
      <c r="B20" s="21" t="s">
        <v>55</v>
      </c>
      <c r="C20" s="36">
        <v>0.52125889999999997</v>
      </c>
      <c r="D20" s="36">
        <v>0.45519999999999999</v>
      </c>
    </row>
    <row r="21" spans="1:4" x14ac:dyDescent="0.25">
      <c r="A21" s="35"/>
      <c r="B21" s="35"/>
      <c r="C21" s="35"/>
      <c r="D21" s="35"/>
    </row>
    <row r="22" spans="1:4" ht="54" customHeight="1" x14ac:dyDescent="0.25">
      <c r="A22" s="77" t="s">
        <v>178</v>
      </c>
      <c r="B22" s="77"/>
      <c r="C22" s="77"/>
      <c r="D22" s="77"/>
    </row>
  </sheetData>
  <mergeCells count="2">
    <mergeCell ref="A1:D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E3"/>
  <sheetViews>
    <sheetView view="pageBreakPreview" zoomScale="130" zoomScaleNormal="100" zoomScaleSheetLayoutView="130" workbookViewId="0">
      <selection activeCell="A3" sqref="A3:E3"/>
    </sheetView>
  </sheetViews>
  <sheetFormatPr defaultColWidth="9.140625" defaultRowHeight="15.75" x14ac:dyDescent="0.25"/>
  <cols>
    <col min="1" max="1" width="8.28515625" style="3" customWidth="1"/>
    <col min="2" max="2" width="46.140625" style="3" customWidth="1"/>
    <col min="3" max="3" width="10.85546875" style="3" customWidth="1"/>
    <col min="4" max="4" width="14.140625" style="3" customWidth="1"/>
    <col min="5" max="5" width="13" style="3" customWidth="1"/>
    <col min="6" max="16384" width="9.140625" style="3"/>
  </cols>
  <sheetData>
    <row r="1" spans="1:5" ht="120.75" customHeight="1" x14ac:dyDescent="0.25">
      <c r="A1" s="69" t="s">
        <v>197</v>
      </c>
      <c r="B1" s="69"/>
      <c r="C1" s="69"/>
      <c r="D1" s="69"/>
      <c r="E1" s="69"/>
    </row>
    <row r="2" spans="1:5" x14ac:dyDescent="0.25">
      <c r="A2" s="35"/>
      <c r="B2" s="35"/>
      <c r="C2" s="35"/>
      <c r="D2" s="35"/>
      <c r="E2" s="35"/>
    </row>
    <row r="3" spans="1:5" ht="87" customHeight="1" x14ac:dyDescent="0.25">
      <c r="A3" s="77" t="s">
        <v>191</v>
      </c>
      <c r="B3" s="78"/>
      <c r="C3" s="78"/>
      <c r="D3" s="78"/>
      <c r="E3" s="78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E15"/>
  <sheetViews>
    <sheetView view="pageBreakPreview" zoomScale="115" zoomScaleNormal="100" zoomScaleSheetLayoutView="115" workbookViewId="0">
      <selection activeCell="C14" sqref="C14"/>
    </sheetView>
  </sheetViews>
  <sheetFormatPr defaultColWidth="9.140625" defaultRowHeight="15.75" x14ac:dyDescent="0.25"/>
  <cols>
    <col min="1" max="1" width="8.28515625" style="3" customWidth="1"/>
    <col min="2" max="2" width="64.140625" style="3" customWidth="1"/>
    <col min="3" max="4" width="14.140625" style="3" customWidth="1"/>
    <col min="5" max="5" width="13" style="3" customWidth="1"/>
    <col min="6" max="16384" width="9.140625" style="3"/>
  </cols>
  <sheetData>
    <row r="1" spans="1:5" ht="224.25" customHeight="1" x14ac:dyDescent="0.25">
      <c r="A1" s="69" t="s">
        <v>198</v>
      </c>
      <c r="B1" s="69"/>
      <c r="C1" s="69"/>
      <c r="D1" s="7"/>
      <c r="E1" s="7"/>
    </row>
    <row r="2" spans="1:5" ht="16.5" thickBot="1" x14ac:dyDescent="0.3">
      <c r="A2" s="35"/>
      <c r="B2" s="35"/>
      <c r="C2" s="35"/>
    </row>
    <row r="3" spans="1:5" ht="16.5" thickBot="1" x14ac:dyDescent="0.3">
      <c r="A3" s="38" t="s">
        <v>13</v>
      </c>
      <c r="B3" s="39" t="s">
        <v>14</v>
      </c>
      <c r="C3" s="40" t="s">
        <v>193</v>
      </c>
    </row>
    <row r="4" spans="1:5" ht="16.5" thickBot="1" x14ac:dyDescent="0.3">
      <c r="A4" s="38">
        <v>1</v>
      </c>
      <c r="B4" s="39">
        <v>2</v>
      </c>
      <c r="C4" s="40">
        <v>3</v>
      </c>
    </row>
    <row r="5" spans="1:5" x14ac:dyDescent="0.25">
      <c r="A5" s="41" t="s">
        <v>15</v>
      </c>
      <c r="B5" s="42" t="s">
        <v>65</v>
      </c>
      <c r="C5" s="43">
        <f>C6+C7+C8+C9</f>
        <v>0.215</v>
      </c>
    </row>
    <row r="6" spans="1:5" x14ac:dyDescent="0.25">
      <c r="A6" s="44" t="s">
        <v>16</v>
      </c>
      <c r="B6" s="45" t="s">
        <v>18</v>
      </c>
      <c r="C6" s="46">
        <v>0.215</v>
      </c>
    </row>
    <row r="7" spans="1:5" x14ac:dyDescent="0.25">
      <c r="A7" s="44" t="s">
        <v>25</v>
      </c>
      <c r="B7" s="45" t="s">
        <v>20</v>
      </c>
      <c r="C7" s="46">
        <v>0</v>
      </c>
    </row>
    <row r="8" spans="1:5" x14ac:dyDescent="0.25">
      <c r="A8" s="44" t="s">
        <v>29</v>
      </c>
      <c r="B8" s="45" t="s">
        <v>22</v>
      </c>
      <c r="C8" s="46">
        <v>0</v>
      </c>
    </row>
    <row r="9" spans="1:5" x14ac:dyDescent="0.25">
      <c r="A9" s="44" t="s">
        <v>42</v>
      </c>
      <c r="B9" s="45" t="s">
        <v>24</v>
      </c>
      <c r="C9" s="46">
        <v>0</v>
      </c>
    </row>
    <row r="10" spans="1:5" ht="31.5" x14ac:dyDescent="0.25">
      <c r="A10" s="47" t="s">
        <v>43</v>
      </c>
      <c r="B10" s="45" t="s">
        <v>66</v>
      </c>
      <c r="C10" s="46">
        <v>0</v>
      </c>
    </row>
    <row r="11" spans="1:5" x14ac:dyDescent="0.25">
      <c r="A11" s="44" t="s">
        <v>45</v>
      </c>
      <c r="B11" s="45" t="s">
        <v>18</v>
      </c>
      <c r="C11" s="46">
        <v>0</v>
      </c>
    </row>
    <row r="12" spans="1:5" x14ac:dyDescent="0.25">
      <c r="A12" s="44" t="s">
        <v>46</v>
      </c>
      <c r="B12" s="45" t="s">
        <v>20</v>
      </c>
      <c r="C12" s="46">
        <v>0</v>
      </c>
    </row>
    <row r="13" spans="1:5" x14ac:dyDescent="0.25">
      <c r="A13" s="44" t="s">
        <v>47</v>
      </c>
      <c r="B13" s="45" t="s">
        <v>22</v>
      </c>
      <c r="C13" s="46">
        <v>0</v>
      </c>
    </row>
    <row r="14" spans="1:5" ht="16.5" thickBot="1" x14ac:dyDescent="0.3">
      <c r="A14" s="48" t="s">
        <v>48</v>
      </c>
      <c r="B14" s="49" t="s">
        <v>24</v>
      </c>
      <c r="C14" s="50">
        <v>0</v>
      </c>
    </row>
    <row r="15" spans="1:5" x14ac:dyDescent="0.25">
      <c r="A15" s="35"/>
      <c r="B15" s="35"/>
      <c r="C15" s="35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E6"/>
  <sheetViews>
    <sheetView view="pageBreakPreview" zoomScale="130" zoomScaleNormal="100" zoomScaleSheetLayoutView="130" workbookViewId="0">
      <selection activeCell="A3" sqref="A3:B4"/>
    </sheetView>
  </sheetViews>
  <sheetFormatPr defaultColWidth="9.140625" defaultRowHeight="15.75" x14ac:dyDescent="0.25"/>
  <cols>
    <col min="1" max="1" width="8.28515625" style="3" customWidth="1"/>
    <col min="2" max="2" width="80" style="3" customWidth="1"/>
    <col min="3" max="4" width="14.140625" style="3" customWidth="1"/>
    <col min="5" max="5" width="13" style="3" customWidth="1"/>
    <col min="6" max="16384" width="9.140625" style="3"/>
  </cols>
  <sheetData>
    <row r="1" spans="1:5" ht="126.75" customHeight="1" x14ac:dyDescent="0.25">
      <c r="A1" s="69" t="s">
        <v>199</v>
      </c>
      <c r="B1" s="69"/>
      <c r="C1" s="7"/>
      <c r="D1" s="7"/>
      <c r="E1" s="7"/>
    </row>
    <row r="2" spans="1:5" x14ac:dyDescent="0.25">
      <c r="A2" s="35"/>
      <c r="B2" s="35"/>
    </row>
    <row r="3" spans="1:5" ht="107.25" customHeight="1" x14ac:dyDescent="0.25">
      <c r="A3" s="77" t="s">
        <v>176</v>
      </c>
      <c r="B3" s="77"/>
    </row>
    <row r="4" spans="1:5" x14ac:dyDescent="0.25">
      <c r="A4" s="77"/>
      <c r="B4" s="77"/>
    </row>
    <row r="5" spans="1:5" x14ac:dyDescent="0.25">
      <c r="A5" s="77"/>
      <c r="B5" s="77"/>
    </row>
    <row r="6" spans="1:5" x14ac:dyDescent="0.25">
      <c r="A6" s="77"/>
      <c r="B6" s="77"/>
    </row>
  </sheetData>
  <mergeCells count="3">
    <mergeCell ref="A1:B1"/>
    <mergeCell ref="A3:B4"/>
    <mergeCell ref="A5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R19"/>
  <sheetViews>
    <sheetView view="pageBreakPreview" zoomScaleNormal="55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29" sqref="L29"/>
    </sheetView>
  </sheetViews>
  <sheetFormatPr defaultColWidth="9.140625" defaultRowHeight="15.75" x14ac:dyDescent="0.25"/>
  <cols>
    <col min="1" max="1" width="7.85546875" style="3" customWidth="1"/>
    <col min="2" max="2" width="55.42578125" style="3" customWidth="1"/>
    <col min="3" max="4" width="9.140625" style="3"/>
    <col min="5" max="5" width="12.28515625" style="3" customWidth="1"/>
    <col min="6" max="17" width="9.140625" style="3" customWidth="1"/>
    <col min="18" max="16384" width="9.140625" style="3"/>
  </cols>
  <sheetData>
    <row r="1" spans="1:18" ht="107.25" customHeight="1" x14ac:dyDescent="0.25">
      <c r="A1" s="69" t="s">
        <v>200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5">
      <c r="A3" s="79" t="s">
        <v>13</v>
      </c>
      <c r="B3" s="79" t="s">
        <v>64</v>
      </c>
      <c r="C3" s="79" t="s">
        <v>67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 t="s">
        <v>5</v>
      </c>
    </row>
    <row r="4" spans="1:18" ht="31.5" customHeight="1" x14ac:dyDescent="0.25">
      <c r="A4" s="79"/>
      <c r="B4" s="79"/>
      <c r="C4" s="79" t="s">
        <v>68</v>
      </c>
      <c r="D4" s="79"/>
      <c r="E4" s="79"/>
      <c r="F4" s="79" t="s">
        <v>69</v>
      </c>
      <c r="G4" s="79"/>
      <c r="H4" s="79"/>
      <c r="I4" s="79" t="s">
        <v>70</v>
      </c>
      <c r="J4" s="79"/>
      <c r="K4" s="79"/>
      <c r="L4" s="79" t="s">
        <v>201</v>
      </c>
      <c r="M4" s="79"/>
      <c r="N4" s="79"/>
      <c r="O4" s="79" t="s">
        <v>71</v>
      </c>
      <c r="P4" s="79"/>
      <c r="Q4" s="79"/>
      <c r="R4" s="79"/>
    </row>
    <row r="5" spans="1:18" ht="31.5" customHeight="1" x14ac:dyDescent="0.25">
      <c r="A5" s="79"/>
      <c r="B5" s="79"/>
      <c r="C5" s="79" t="s">
        <v>190</v>
      </c>
      <c r="D5" s="79" t="s">
        <v>193</v>
      </c>
      <c r="E5" s="18" t="s">
        <v>72</v>
      </c>
      <c r="F5" s="79" t="s">
        <v>190</v>
      </c>
      <c r="G5" s="79" t="s">
        <v>193</v>
      </c>
      <c r="H5" s="18" t="s">
        <v>72</v>
      </c>
      <c r="I5" s="79" t="s">
        <v>190</v>
      </c>
      <c r="J5" s="79" t="s">
        <v>193</v>
      </c>
      <c r="K5" s="18" t="s">
        <v>72</v>
      </c>
      <c r="L5" s="79" t="s">
        <v>190</v>
      </c>
      <c r="M5" s="79" t="s">
        <v>193</v>
      </c>
      <c r="N5" s="18" t="s">
        <v>72</v>
      </c>
      <c r="O5" s="79" t="s">
        <v>190</v>
      </c>
      <c r="P5" s="79" t="s">
        <v>193</v>
      </c>
      <c r="Q5" s="18" t="s">
        <v>72</v>
      </c>
      <c r="R5" s="79"/>
    </row>
    <row r="6" spans="1:18" x14ac:dyDescent="0.25">
      <c r="A6" s="79"/>
      <c r="B6" s="79"/>
      <c r="C6" s="79"/>
      <c r="D6" s="79"/>
      <c r="E6" s="18" t="s">
        <v>73</v>
      </c>
      <c r="F6" s="79"/>
      <c r="G6" s="79"/>
      <c r="H6" s="18" t="s">
        <v>73</v>
      </c>
      <c r="I6" s="79"/>
      <c r="J6" s="79"/>
      <c r="K6" s="18" t="s">
        <v>73</v>
      </c>
      <c r="L6" s="79"/>
      <c r="M6" s="79"/>
      <c r="N6" s="18" t="s">
        <v>73</v>
      </c>
      <c r="O6" s="79"/>
      <c r="P6" s="79"/>
      <c r="Q6" s="18" t="s">
        <v>73</v>
      </c>
      <c r="R6" s="79"/>
    </row>
    <row r="7" spans="1:1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spans="1:18" ht="31.5" x14ac:dyDescent="0.25">
      <c r="A8" s="18">
        <v>1</v>
      </c>
      <c r="B8" s="51" t="s">
        <v>74</v>
      </c>
      <c r="C8" s="37">
        <v>0</v>
      </c>
      <c r="D8" s="37">
        <v>2</v>
      </c>
      <c r="E8" s="67">
        <v>0</v>
      </c>
      <c r="F8" s="37">
        <v>4</v>
      </c>
      <c r="G8" s="37">
        <v>5</v>
      </c>
      <c r="H8" s="52">
        <f>(G8-F8)/F8</f>
        <v>0.25</v>
      </c>
      <c r="I8" s="37">
        <v>10</v>
      </c>
      <c r="J8" s="37">
        <v>6</v>
      </c>
      <c r="K8" s="52">
        <f>(J8-I8)/I8</f>
        <v>-0.4</v>
      </c>
      <c r="L8" s="37">
        <v>3</v>
      </c>
      <c r="M8" s="37">
        <v>3</v>
      </c>
      <c r="N8" s="52" t="s">
        <v>57</v>
      </c>
      <c r="O8" s="37">
        <v>0</v>
      </c>
      <c r="P8" s="37">
        <v>0</v>
      </c>
      <c r="Q8" s="37">
        <v>0</v>
      </c>
      <c r="R8" s="37">
        <f>C8+D8+F8+G8+I8+J8+L8+M8+O8+P8</f>
        <v>33</v>
      </c>
    </row>
    <row r="9" spans="1:18" ht="63" x14ac:dyDescent="0.25">
      <c r="A9" s="18">
        <v>2</v>
      </c>
      <c r="B9" s="51" t="s">
        <v>75</v>
      </c>
      <c r="C9" s="37">
        <v>0</v>
      </c>
      <c r="D9" s="37">
        <v>2</v>
      </c>
      <c r="E9" s="67">
        <v>0</v>
      </c>
      <c r="F9" s="37">
        <v>3</v>
      </c>
      <c r="G9" s="37">
        <v>5</v>
      </c>
      <c r="H9" s="52">
        <f>(G9-F9)/F9</f>
        <v>0.66666666666666663</v>
      </c>
      <c r="I9" s="37">
        <v>10</v>
      </c>
      <c r="J9" s="37">
        <v>6</v>
      </c>
      <c r="K9" s="52">
        <f>(J9-I9)/I9</f>
        <v>-0.4</v>
      </c>
      <c r="L9" s="37">
        <v>3</v>
      </c>
      <c r="M9" s="37">
        <v>3</v>
      </c>
      <c r="N9" s="52" t="s">
        <v>57</v>
      </c>
      <c r="O9" s="37">
        <v>0</v>
      </c>
      <c r="P9" s="37">
        <v>0</v>
      </c>
      <c r="Q9" s="37">
        <v>0</v>
      </c>
      <c r="R9" s="37">
        <f>C9+D9+F9+G9+I9+J9+L9+M9+O9+P9</f>
        <v>32</v>
      </c>
    </row>
    <row r="10" spans="1:18" ht="110.25" x14ac:dyDescent="0.25">
      <c r="A10" s="18">
        <v>3</v>
      </c>
      <c r="B10" s="51" t="s">
        <v>76</v>
      </c>
      <c r="C10" s="37">
        <v>0</v>
      </c>
      <c r="D10" s="37">
        <v>0</v>
      </c>
      <c r="E10" s="67">
        <v>0</v>
      </c>
      <c r="F10" s="37">
        <v>0</v>
      </c>
      <c r="G10" s="37">
        <v>0</v>
      </c>
      <c r="H10" s="52">
        <v>0</v>
      </c>
      <c r="I10" s="37">
        <v>0</v>
      </c>
      <c r="J10" s="37">
        <v>0</v>
      </c>
      <c r="K10" s="52">
        <v>0</v>
      </c>
      <c r="L10" s="37">
        <v>0</v>
      </c>
      <c r="M10" s="37">
        <v>0</v>
      </c>
      <c r="N10" s="52">
        <v>0</v>
      </c>
      <c r="O10" s="37">
        <v>0</v>
      </c>
      <c r="P10" s="37">
        <v>0</v>
      </c>
      <c r="Q10" s="37">
        <v>0</v>
      </c>
      <c r="R10" s="37">
        <f>C10+D10+F10+G10+I10+J10+L10+M10+O10+P10</f>
        <v>0</v>
      </c>
    </row>
    <row r="11" spans="1:18" x14ac:dyDescent="0.25">
      <c r="A11" s="53" t="s">
        <v>51</v>
      </c>
      <c r="B11" s="51" t="s">
        <v>77</v>
      </c>
      <c r="C11" s="37">
        <v>0</v>
      </c>
      <c r="D11" s="37">
        <v>0</v>
      </c>
      <c r="E11" s="54">
        <v>0</v>
      </c>
      <c r="F11" s="37">
        <v>0</v>
      </c>
      <c r="G11" s="37">
        <v>0</v>
      </c>
      <c r="H11" s="54">
        <v>0</v>
      </c>
      <c r="I11" s="37">
        <v>0</v>
      </c>
      <c r="J11" s="37">
        <v>0</v>
      </c>
      <c r="K11" s="54">
        <v>0</v>
      </c>
      <c r="L11" s="37">
        <v>0</v>
      </c>
      <c r="M11" s="37">
        <v>0</v>
      </c>
      <c r="N11" s="54">
        <v>0</v>
      </c>
      <c r="O11" s="37">
        <v>0</v>
      </c>
      <c r="P11" s="37">
        <v>0</v>
      </c>
      <c r="Q11" s="37">
        <v>0</v>
      </c>
      <c r="R11" s="37">
        <f t="shared" ref="R11:R18" si="0">C11+D11+F11+G11+I11+J11+L11+M11+O11+P11</f>
        <v>0</v>
      </c>
    </row>
    <row r="12" spans="1:18" x14ac:dyDescent="0.25">
      <c r="A12" s="53" t="s">
        <v>52</v>
      </c>
      <c r="B12" s="51" t="s">
        <v>78</v>
      </c>
      <c r="C12" s="37">
        <v>0</v>
      </c>
      <c r="D12" s="37">
        <v>0</v>
      </c>
      <c r="E12" s="54">
        <v>0</v>
      </c>
      <c r="F12" s="37">
        <v>0</v>
      </c>
      <c r="G12" s="37">
        <v>0</v>
      </c>
      <c r="H12" s="54">
        <v>0</v>
      </c>
      <c r="I12" s="37">
        <v>0</v>
      </c>
      <c r="J12" s="37">
        <v>0</v>
      </c>
      <c r="K12" s="54">
        <v>0</v>
      </c>
      <c r="L12" s="37">
        <v>0</v>
      </c>
      <c r="M12" s="37">
        <v>0</v>
      </c>
      <c r="N12" s="54">
        <v>0</v>
      </c>
      <c r="O12" s="37">
        <v>0</v>
      </c>
      <c r="P12" s="37">
        <v>0</v>
      </c>
      <c r="Q12" s="37">
        <v>0</v>
      </c>
      <c r="R12" s="37">
        <f t="shared" si="0"/>
        <v>0</v>
      </c>
    </row>
    <row r="13" spans="1:18" ht="63" x14ac:dyDescent="0.25">
      <c r="A13" s="18">
        <v>4</v>
      </c>
      <c r="B13" s="51" t="s">
        <v>79</v>
      </c>
      <c r="C13" s="55">
        <v>0</v>
      </c>
      <c r="D13" s="37">
        <v>4</v>
      </c>
      <c r="E13" s="67">
        <v>0</v>
      </c>
      <c r="F13" s="55">
        <v>4</v>
      </c>
      <c r="G13" s="55">
        <v>4</v>
      </c>
      <c r="H13" s="52">
        <f>(G13-F13)/F13</f>
        <v>0</v>
      </c>
      <c r="I13" s="55">
        <v>3</v>
      </c>
      <c r="J13" s="55">
        <v>3</v>
      </c>
      <c r="K13" s="52">
        <f>(J13-I13)/I13</f>
        <v>0</v>
      </c>
      <c r="L13" s="55">
        <v>5</v>
      </c>
      <c r="M13" s="55">
        <v>5</v>
      </c>
      <c r="N13" s="52">
        <f>(M13-L13)/L13</f>
        <v>0</v>
      </c>
      <c r="O13" s="37">
        <v>0</v>
      </c>
      <c r="P13" s="37">
        <v>0</v>
      </c>
      <c r="Q13" s="37">
        <v>0</v>
      </c>
      <c r="R13" s="37">
        <v>0</v>
      </c>
    </row>
    <row r="14" spans="1:18" ht="47.25" x14ac:dyDescent="0.25">
      <c r="A14" s="18">
        <v>5</v>
      </c>
      <c r="B14" s="51" t="s">
        <v>80</v>
      </c>
      <c r="C14" s="37">
        <v>0</v>
      </c>
      <c r="D14" s="37">
        <v>2</v>
      </c>
      <c r="E14" s="67">
        <v>0</v>
      </c>
      <c r="F14" s="37">
        <v>3</v>
      </c>
      <c r="G14" s="37">
        <v>5</v>
      </c>
      <c r="H14" s="52">
        <f>(G14-F14)/F14</f>
        <v>0.66666666666666663</v>
      </c>
      <c r="I14" s="37">
        <v>9</v>
      </c>
      <c r="J14" s="37">
        <v>6</v>
      </c>
      <c r="K14" s="52">
        <f>(J14-I14)/I14</f>
        <v>-0.33333333333333331</v>
      </c>
      <c r="L14" s="37">
        <v>3</v>
      </c>
      <c r="M14" s="37">
        <v>3</v>
      </c>
      <c r="N14" s="52" t="s">
        <v>57</v>
      </c>
      <c r="O14" s="37">
        <v>0</v>
      </c>
      <c r="P14" s="37">
        <v>0</v>
      </c>
      <c r="Q14" s="37">
        <v>0</v>
      </c>
      <c r="R14" s="37">
        <f t="shared" si="0"/>
        <v>31</v>
      </c>
    </row>
    <row r="15" spans="1:18" ht="47.25" x14ac:dyDescent="0.25">
      <c r="A15" s="18">
        <v>6</v>
      </c>
      <c r="B15" s="51" t="s">
        <v>81</v>
      </c>
      <c r="C15" s="37">
        <v>0</v>
      </c>
      <c r="D15" s="37">
        <v>2</v>
      </c>
      <c r="E15" s="67">
        <v>0</v>
      </c>
      <c r="F15" s="37">
        <v>4</v>
      </c>
      <c r="G15" s="37">
        <v>5</v>
      </c>
      <c r="H15" s="52">
        <f>(G15-F15)/F15</f>
        <v>0.25</v>
      </c>
      <c r="I15" s="37">
        <v>11</v>
      </c>
      <c r="J15" s="37">
        <v>7</v>
      </c>
      <c r="K15" s="52">
        <f>(J15-I15)/I15</f>
        <v>-0.36363636363636365</v>
      </c>
      <c r="L15" s="37">
        <v>3</v>
      </c>
      <c r="M15" s="37">
        <v>2</v>
      </c>
      <c r="N15" s="52">
        <f>(M15-L15)/L15</f>
        <v>-0.33333333333333331</v>
      </c>
      <c r="O15" s="37">
        <v>0</v>
      </c>
      <c r="P15" s="37">
        <v>0</v>
      </c>
      <c r="Q15" s="37">
        <v>0</v>
      </c>
      <c r="R15" s="37">
        <v>0</v>
      </c>
    </row>
    <row r="16" spans="1:18" ht="94.5" x14ac:dyDescent="0.25">
      <c r="A16" s="18">
        <v>7</v>
      </c>
      <c r="B16" s="51" t="s">
        <v>82</v>
      </c>
      <c r="C16" s="37">
        <v>0</v>
      </c>
      <c r="D16" s="37">
        <v>0</v>
      </c>
      <c r="E16" s="54">
        <v>0</v>
      </c>
      <c r="F16" s="37">
        <v>0</v>
      </c>
      <c r="G16" s="37">
        <v>0</v>
      </c>
      <c r="H16" s="54">
        <v>0</v>
      </c>
      <c r="I16" s="37">
        <v>0</v>
      </c>
      <c r="J16" s="37">
        <v>0</v>
      </c>
      <c r="K16" s="54">
        <v>0</v>
      </c>
      <c r="L16" s="37">
        <v>0</v>
      </c>
      <c r="M16" s="37">
        <v>0</v>
      </c>
      <c r="N16" s="54">
        <v>0</v>
      </c>
      <c r="O16" s="37">
        <v>0</v>
      </c>
      <c r="P16" s="37">
        <v>0</v>
      </c>
      <c r="Q16" s="37">
        <v>0</v>
      </c>
      <c r="R16" s="37">
        <f t="shared" si="0"/>
        <v>0</v>
      </c>
    </row>
    <row r="17" spans="1:18" x14ac:dyDescent="0.25">
      <c r="A17" s="53" t="s">
        <v>83</v>
      </c>
      <c r="B17" s="51" t="s">
        <v>77</v>
      </c>
      <c r="C17" s="37">
        <v>0</v>
      </c>
      <c r="D17" s="37">
        <v>0</v>
      </c>
      <c r="E17" s="54">
        <v>0</v>
      </c>
      <c r="F17" s="37">
        <v>0</v>
      </c>
      <c r="G17" s="37">
        <v>0</v>
      </c>
      <c r="H17" s="54">
        <v>0</v>
      </c>
      <c r="I17" s="37">
        <v>0</v>
      </c>
      <c r="J17" s="37">
        <v>0</v>
      </c>
      <c r="K17" s="54">
        <v>0</v>
      </c>
      <c r="L17" s="37">
        <v>0</v>
      </c>
      <c r="M17" s="37">
        <v>0</v>
      </c>
      <c r="N17" s="54">
        <v>0</v>
      </c>
      <c r="O17" s="37">
        <v>0</v>
      </c>
      <c r="P17" s="37">
        <v>0</v>
      </c>
      <c r="Q17" s="37">
        <v>0</v>
      </c>
      <c r="R17" s="37">
        <f t="shared" si="0"/>
        <v>0</v>
      </c>
    </row>
    <row r="18" spans="1:18" x14ac:dyDescent="0.25">
      <c r="A18" s="53" t="s">
        <v>84</v>
      </c>
      <c r="B18" s="51" t="s">
        <v>85</v>
      </c>
      <c r="C18" s="37">
        <v>0</v>
      </c>
      <c r="D18" s="37">
        <v>0</v>
      </c>
      <c r="E18" s="54">
        <v>0</v>
      </c>
      <c r="F18" s="37">
        <v>0</v>
      </c>
      <c r="G18" s="37">
        <v>0</v>
      </c>
      <c r="H18" s="54">
        <v>0</v>
      </c>
      <c r="I18" s="37">
        <v>0</v>
      </c>
      <c r="J18" s="37">
        <v>0</v>
      </c>
      <c r="K18" s="54">
        <v>0</v>
      </c>
      <c r="L18" s="37">
        <v>0</v>
      </c>
      <c r="M18" s="37">
        <v>0</v>
      </c>
      <c r="N18" s="54">
        <v>0</v>
      </c>
      <c r="O18" s="37">
        <v>0</v>
      </c>
      <c r="P18" s="37">
        <v>0</v>
      </c>
      <c r="Q18" s="37">
        <v>0</v>
      </c>
      <c r="R18" s="37">
        <f t="shared" si="0"/>
        <v>0</v>
      </c>
    </row>
    <row r="19" spans="1:18" ht="47.25" x14ac:dyDescent="0.25">
      <c r="A19" s="18">
        <v>8</v>
      </c>
      <c r="B19" s="51" t="s">
        <v>86</v>
      </c>
      <c r="C19" s="55">
        <v>0</v>
      </c>
      <c r="D19" s="55">
        <v>70</v>
      </c>
      <c r="E19" s="56">
        <v>0</v>
      </c>
      <c r="F19" s="55">
        <v>91</v>
      </c>
      <c r="G19" s="55">
        <v>67</v>
      </c>
      <c r="H19" s="57">
        <f>(G19-F19)/F19</f>
        <v>-0.26373626373626374</v>
      </c>
      <c r="I19" s="55">
        <v>398</v>
      </c>
      <c r="J19" s="55">
        <v>215</v>
      </c>
      <c r="K19" s="57">
        <f>(J19-I19)/I19</f>
        <v>-0.45979899497487436</v>
      </c>
      <c r="L19" s="55">
        <v>467</v>
      </c>
      <c r="M19" s="55">
        <v>358</v>
      </c>
      <c r="N19" s="52">
        <f>(M19-L19)/L19</f>
        <v>-0.23340471092077089</v>
      </c>
      <c r="O19" s="37">
        <v>0</v>
      </c>
      <c r="P19" s="37">
        <v>0</v>
      </c>
      <c r="Q19" s="37">
        <v>0</v>
      </c>
      <c r="R19" s="37">
        <v>0</v>
      </c>
    </row>
  </sheetData>
  <mergeCells count="20"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  <mergeCell ref="L5:L6"/>
    <mergeCell ref="M5:M6"/>
    <mergeCell ref="O5:O6"/>
    <mergeCell ref="P5:P6"/>
    <mergeCell ref="C5:C6"/>
    <mergeCell ref="D5:D6"/>
    <mergeCell ref="F5:F6"/>
    <mergeCell ref="G5:G6"/>
    <mergeCell ref="I5:I6"/>
    <mergeCell ref="J5:J6"/>
  </mergeCells>
  <pageMargins left="0.7" right="0.7" top="0.75" bottom="0.75" header="0.3" footer="0.3"/>
  <pageSetup paperSize="8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U28"/>
  <sheetViews>
    <sheetView view="pageBreakPreview" zoomScale="115" zoomScaleNormal="130" zoomScaleSheetLayoutView="115" workbookViewId="0">
      <selection activeCell="I4" sqref="I4:K4"/>
    </sheetView>
  </sheetViews>
  <sheetFormatPr defaultColWidth="9.140625" defaultRowHeight="15.75" x14ac:dyDescent="0.25"/>
  <cols>
    <col min="1" max="1" width="7.140625" style="3" customWidth="1"/>
    <col min="2" max="2" width="32.140625" style="3" customWidth="1"/>
    <col min="3" max="7" width="9.140625" style="3"/>
    <col min="8" max="8" width="9" style="3" customWidth="1"/>
    <col min="9" max="17" width="9.140625" style="3"/>
    <col min="18" max="18" width="11.140625" style="3" hidden="1" customWidth="1"/>
    <col min="19" max="16384" width="9.140625" style="3"/>
  </cols>
  <sheetData>
    <row r="1" spans="1:21" ht="150" customHeight="1" x14ac:dyDescent="0.25">
      <c r="A1" s="69" t="s">
        <v>202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1" ht="30" customHeight="1" x14ac:dyDescent="0.25">
      <c r="A3" s="79" t="s">
        <v>13</v>
      </c>
      <c r="B3" s="79" t="s">
        <v>117</v>
      </c>
      <c r="C3" s="79" t="s">
        <v>116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1" ht="47.25" customHeight="1" x14ac:dyDescent="0.25">
      <c r="A4" s="79"/>
      <c r="B4" s="79"/>
      <c r="C4" s="79" t="s">
        <v>115</v>
      </c>
      <c r="D4" s="79"/>
      <c r="E4" s="79"/>
      <c r="F4" s="79" t="s">
        <v>114</v>
      </c>
      <c r="G4" s="79"/>
      <c r="H4" s="79"/>
      <c r="I4" s="79" t="s">
        <v>113</v>
      </c>
      <c r="J4" s="79"/>
      <c r="K4" s="79"/>
      <c r="L4" s="79" t="s">
        <v>112</v>
      </c>
      <c r="M4" s="79"/>
      <c r="N4" s="79"/>
      <c r="O4" s="79" t="s">
        <v>111</v>
      </c>
      <c r="P4" s="79"/>
      <c r="Q4" s="79"/>
    </row>
    <row r="5" spans="1:21" ht="47.25" x14ac:dyDescent="0.25">
      <c r="A5" s="79"/>
      <c r="B5" s="79"/>
      <c r="C5" s="18" t="s">
        <v>190</v>
      </c>
      <c r="D5" s="18" t="s">
        <v>193</v>
      </c>
      <c r="E5" s="18" t="s">
        <v>110</v>
      </c>
      <c r="F5" s="18" t="s">
        <v>190</v>
      </c>
      <c r="G5" s="18" t="s">
        <v>193</v>
      </c>
      <c r="H5" s="18" t="s">
        <v>110</v>
      </c>
      <c r="I5" s="18" t="s">
        <v>190</v>
      </c>
      <c r="J5" s="18" t="s">
        <v>193</v>
      </c>
      <c r="K5" s="18" t="s">
        <v>110</v>
      </c>
      <c r="L5" s="18" t="s">
        <v>190</v>
      </c>
      <c r="M5" s="18" t="s">
        <v>193</v>
      </c>
      <c r="N5" s="18" t="s">
        <v>110</v>
      </c>
      <c r="O5" s="18" t="s">
        <v>190</v>
      </c>
      <c r="P5" s="18" t="s">
        <v>193</v>
      </c>
      <c r="Q5" s="18" t="s">
        <v>110</v>
      </c>
    </row>
    <row r="6" spans="1:21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</row>
    <row r="7" spans="1:21" ht="31.5" x14ac:dyDescent="0.25">
      <c r="A7" s="18">
        <v>1</v>
      </c>
      <c r="B7" s="51" t="s">
        <v>109</v>
      </c>
      <c r="C7" s="37">
        <f>C8+C9+C10+C11+C12+C13</f>
        <v>17</v>
      </c>
      <c r="D7" s="37">
        <v>16</v>
      </c>
      <c r="E7" s="58">
        <f>(D7-C7)/C7</f>
        <v>-5.8823529411764705E-2</v>
      </c>
      <c r="F7" s="55">
        <f>F8+F9+F10+F11+F12+F13</f>
        <v>12</v>
      </c>
      <c r="G7" s="55">
        <f>G8+G9+G10+G11+G12+G13</f>
        <v>14</v>
      </c>
      <c r="H7" s="58">
        <f>(G7-F7)/F7</f>
        <v>0.16666666666666666</v>
      </c>
      <c r="I7" s="60">
        <v>25</v>
      </c>
      <c r="J7" s="60">
        <v>21</v>
      </c>
      <c r="K7" s="58">
        <f t="shared" ref="K7:K8" si="0">(J7-I7)/I7</f>
        <v>-0.16</v>
      </c>
      <c r="L7" s="61">
        <v>0</v>
      </c>
      <c r="M7" s="62">
        <f>M8+M9+M10+M11+M12+M13</f>
        <v>0</v>
      </c>
      <c r="N7" s="61">
        <v>0</v>
      </c>
      <c r="O7" s="61">
        <v>0</v>
      </c>
      <c r="P7" s="61">
        <v>0</v>
      </c>
      <c r="Q7" s="61">
        <v>0</v>
      </c>
      <c r="R7" s="10">
        <f>D7+G7+J7+M7+P7</f>
        <v>51</v>
      </c>
    </row>
    <row r="8" spans="1:21" ht="31.5" x14ac:dyDescent="0.25">
      <c r="A8" s="53" t="s">
        <v>16</v>
      </c>
      <c r="B8" s="51" t="s">
        <v>108</v>
      </c>
      <c r="C8" s="61">
        <v>0</v>
      </c>
      <c r="D8" s="61">
        <v>0</v>
      </c>
      <c r="E8" s="61">
        <v>0</v>
      </c>
      <c r="F8" s="55">
        <v>0</v>
      </c>
      <c r="G8" s="55">
        <v>0</v>
      </c>
      <c r="H8" s="61">
        <v>0</v>
      </c>
      <c r="I8" s="59">
        <v>24</v>
      </c>
      <c r="J8" s="59">
        <v>21</v>
      </c>
      <c r="K8" s="58">
        <f t="shared" si="0"/>
        <v>-0.125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</row>
    <row r="9" spans="1:21" ht="47.25" x14ac:dyDescent="0.25">
      <c r="A9" s="53" t="s">
        <v>25</v>
      </c>
      <c r="B9" s="51" t="s">
        <v>98</v>
      </c>
      <c r="C9" s="37">
        <v>17</v>
      </c>
      <c r="D9" s="37">
        <v>16</v>
      </c>
      <c r="E9" s="63">
        <f>(D9-C9)/C9</f>
        <v>-5.8823529411764705E-2</v>
      </c>
      <c r="F9" s="55">
        <v>0</v>
      </c>
      <c r="G9" s="55">
        <v>0</v>
      </c>
      <c r="H9" s="61">
        <v>0</v>
      </c>
      <c r="I9" s="59">
        <v>0</v>
      </c>
      <c r="J9" s="59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</row>
    <row r="10" spans="1:21" ht="31.5" x14ac:dyDescent="0.25">
      <c r="A10" s="53" t="s">
        <v>29</v>
      </c>
      <c r="B10" s="51" t="s">
        <v>97</v>
      </c>
      <c r="C10" s="37">
        <v>0</v>
      </c>
      <c r="D10" s="37">
        <v>0</v>
      </c>
      <c r="E10" s="61">
        <v>0</v>
      </c>
      <c r="F10" s="37">
        <v>2</v>
      </c>
      <c r="G10" s="37">
        <v>5</v>
      </c>
      <c r="H10" s="58">
        <f>(G10-F10)/F10</f>
        <v>1.5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</row>
    <row r="11" spans="1:21" x14ac:dyDescent="0.25">
      <c r="A11" s="53" t="s">
        <v>42</v>
      </c>
      <c r="B11" s="51" t="s">
        <v>96</v>
      </c>
      <c r="C11" s="61">
        <v>0</v>
      </c>
      <c r="D11" s="61">
        <v>0</v>
      </c>
      <c r="E11" s="61">
        <v>0</v>
      </c>
      <c r="F11" s="55">
        <v>6</v>
      </c>
      <c r="G11" s="55">
        <v>3</v>
      </c>
      <c r="H11" s="58">
        <f t="shared" ref="H11:H12" si="1">(G11-F11)/F11</f>
        <v>-0.5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</row>
    <row r="12" spans="1:21" ht="31.5" x14ac:dyDescent="0.25">
      <c r="A12" s="53" t="s">
        <v>107</v>
      </c>
      <c r="B12" s="51" t="s">
        <v>106</v>
      </c>
      <c r="C12" s="37">
        <v>0</v>
      </c>
      <c r="D12" s="37">
        <v>0</v>
      </c>
      <c r="E12" s="61">
        <v>0</v>
      </c>
      <c r="F12" s="55">
        <v>4</v>
      </c>
      <c r="G12" s="55">
        <v>6</v>
      </c>
      <c r="H12" s="58">
        <f t="shared" si="1"/>
        <v>0.5</v>
      </c>
      <c r="I12" s="65">
        <v>1</v>
      </c>
      <c r="J12" s="65">
        <v>0</v>
      </c>
      <c r="K12" s="58">
        <v>1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T12" s="8"/>
      <c r="U12" s="8"/>
    </row>
    <row r="13" spans="1:21" x14ac:dyDescent="0.25">
      <c r="A13" s="53" t="s">
        <v>105</v>
      </c>
      <c r="B13" s="51" t="s">
        <v>87</v>
      </c>
      <c r="C13" s="61">
        <v>0</v>
      </c>
      <c r="D13" s="61">
        <v>0</v>
      </c>
      <c r="E13" s="61">
        <v>0</v>
      </c>
      <c r="F13" s="60">
        <v>0</v>
      </c>
      <c r="G13" s="60">
        <v>0</v>
      </c>
      <c r="H13" s="58" t="s">
        <v>57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</row>
    <row r="14" spans="1:21" x14ac:dyDescent="0.25">
      <c r="A14" s="18">
        <v>2</v>
      </c>
      <c r="B14" s="51" t="s">
        <v>104</v>
      </c>
      <c r="C14" s="60">
        <f t="shared" ref="C14" si="2">C15+C16+C17+C18+C19++C20+C21+C22</f>
        <v>0</v>
      </c>
      <c r="D14" s="60">
        <f t="shared" ref="D14:L14" si="3">D15+D16+D17+D18+D19++D20+D21+D22</f>
        <v>0</v>
      </c>
      <c r="E14" s="60">
        <f t="shared" si="3"/>
        <v>0</v>
      </c>
      <c r="F14" s="60">
        <v>0</v>
      </c>
      <c r="G14" s="60">
        <v>0</v>
      </c>
      <c r="H14" s="60">
        <f t="shared" si="3"/>
        <v>0</v>
      </c>
      <c r="I14" s="60">
        <v>0</v>
      </c>
      <c r="J14" s="60">
        <v>0</v>
      </c>
      <c r="K14" s="60">
        <f t="shared" si="3"/>
        <v>0</v>
      </c>
      <c r="L14" s="60">
        <f t="shared" si="3"/>
        <v>0</v>
      </c>
      <c r="M14" s="60">
        <v>0</v>
      </c>
      <c r="N14" s="61">
        <v>0</v>
      </c>
      <c r="O14" s="61">
        <v>0</v>
      </c>
      <c r="P14" s="61">
        <v>0</v>
      </c>
      <c r="Q14" s="61">
        <v>0</v>
      </c>
      <c r="R14" s="10">
        <f>D14+G14+J14+M14+P14</f>
        <v>0</v>
      </c>
    </row>
    <row r="15" spans="1:21" ht="47.25" x14ac:dyDescent="0.25">
      <c r="A15" s="53" t="s">
        <v>45</v>
      </c>
      <c r="B15" s="51" t="s">
        <v>103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</row>
    <row r="16" spans="1:21" ht="31.5" x14ac:dyDescent="0.25">
      <c r="A16" s="64" t="s">
        <v>102</v>
      </c>
      <c r="B16" s="51" t="s">
        <v>101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</row>
    <row r="17" spans="1:18" ht="31.5" x14ac:dyDescent="0.25">
      <c r="A17" s="64" t="s">
        <v>100</v>
      </c>
      <c r="B17" s="51" t="s">
        <v>99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</row>
    <row r="18" spans="1:18" ht="47.25" x14ac:dyDescent="0.25">
      <c r="A18" s="53" t="s">
        <v>46</v>
      </c>
      <c r="B18" s="51" t="s">
        <v>98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59">
        <v>0</v>
      </c>
      <c r="J18" s="59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</row>
    <row r="19" spans="1:18" ht="31.5" x14ac:dyDescent="0.25">
      <c r="A19" s="53" t="s">
        <v>47</v>
      </c>
      <c r="B19" s="51" t="s">
        <v>97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</row>
    <row r="20" spans="1:18" x14ac:dyDescent="0.25">
      <c r="A20" s="53" t="s">
        <v>48</v>
      </c>
      <c r="B20" s="51" t="s">
        <v>96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</row>
    <row r="21" spans="1:18" ht="47.25" x14ac:dyDescent="0.25">
      <c r="A21" s="53" t="s">
        <v>95</v>
      </c>
      <c r="B21" s="51" t="s">
        <v>94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</row>
    <row r="22" spans="1:18" x14ac:dyDescent="0.25">
      <c r="A22" s="53" t="s">
        <v>93</v>
      </c>
      <c r="B22" s="51" t="s">
        <v>87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</row>
    <row r="23" spans="1:18" x14ac:dyDescent="0.25">
      <c r="A23" s="18">
        <v>3</v>
      </c>
      <c r="B23" s="51" t="s">
        <v>92</v>
      </c>
      <c r="C23" s="37">
        <v>17</v>
      </c>
      <c r="D23" s="37">
        <v>16</v>
      </c>
      <c r="E23" s="62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10">
        <f>D23+G23+J23+M23+P23</f>
        <v>16</v>
      </c>
    </row>
    <row r="24" spans="1:18" ht="31.5" x14ac:dyDescent="0.25">
      <c r="A24" s="53" t="s">
        <v>51</v>
      </c>
      <c r="B24" s="51" t="s">
        <v>91</v>
      </c>
      <c r="C24" s="37">
        <v>17</v>
      </c>
      <c r="D24" s="37">
        <v>16</v>
      </c>
      <c r="E24" s="58">
        <f>(D24-C24)/C24</f>
        <v>-5.8823529411764705E-2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</row>
    <row r="25" spans="1:18" ht="47.25" x14ac:dyDescent="0.25">
      <c r="A25" s="53" t="s">
        <v>52</v>
      </c>
      <c r="B25" s="51" t="s">
        <v>90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</row>
    <row r="26" spans="1:18" ht="31.5" x14ac:dyDescent="0.25">
      <c r="A26" s="53" t="s">
        <v>54</v>
      </c>
      <c r="B26" s="51" t="s">
        <v>89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</row>
    <row r="27" spans="1:18" x14ac:dyDescent="0.25">
      <c r="A27" s="53" t="s">
        <v>88</v>
      </c>
      <c r="B27" s="51" t="s">
        <v>87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</row>
    <row r="28" spans="1:18" x14ac:dyDescent="0.25">
      <c r="R28" s="10">
        <f>R23+R14+R7</f>
        <v>67</v>
      </c>
    </row>
  </sheetData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27559055118110237" bottom="0.27559055118110237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1.1</vt:lpstr>
      <vt:lpstr>1.2.</vt:lpstr>
      <vt:lpstr>1.3.</vt:lpstr>
      <vt:lpstr>1.4.</vt:lpstr>
      <vt:lpstr>2.3.</vt:lpstr>
      <vt:lpstr>3.1.</vt:lpstr>
      <vt:lpstr>3.2.</vt:lpstr>
      <vt:lpstr>3.4.</vt:lpstr>
      <vt:lpstr>4.1.</vt:lpstr>
      <vt:lpstr>4.2.</vt:lpstr>
      <vt:lpstr>4.3.</vt:lpstr>
      <vt:lpstr>4.6.</vt:lpstr>
      <vt:lpstr>4.7.</vt:lpstr>
      <vt:lpstr>4.9.</vt:lpstr>
      <vt:lpstr>'1.1'!Область_печати</vt:lpstr>
      <vt:lpstr>'1.3.'!Область_печати</vt:lpstr>
      <vt:lpstr>'3.2.'!Область_печати</vt:lpstr>
      <vt:lpstr>'4.9.'!Область_печати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2024-02-27T10:21:01Z</dcterms:modified>
</cp:coreProperties>
</file>